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.1" sheetId="3" r:id="rId3"/>
    <sheet name="SO 101.2" sheetId="4" r:id="rId4"/>
    <sheet name="SO 101.3" sheetId="5" r:id="rId5"/>
  </sheets>
  <definedNames/>
  <calcPr/>
  <webPublishing/>
</workbook>
</file>

<file path=xl/sharedStrings.xml><?xml version="1.0" encoding="utf-8"?>
<sst xmlns="http://schemas.openxmlformats.org/spreadsheetml/2006/main" count="1708" uniqueCount="493">
  <si>
    <t>ASPE10</t>
  </si>
  <si>
    <t>S</t>
  </si>
  <si>
    <t>Soupis prací objektu</t>
  </si>
  <si>
    <t xml:space="preserve">Stavba: </t>
  </si>
  <si>
    <t>SÚS JmK</t>
  </si>
  <si>
    <t>II/361 Hluboké Mašůvky - Přímětice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</si>
  <si>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</si>
  <si>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</si>
  <si>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</si>
  <si>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</si>
  <si>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</si>
  <si>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</si>
  <si>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</si>
  <si>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</si>
  <si>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</si>
  <si>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</si>
  <si>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</si>
  <si>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</si>
  <si>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</si>
  <si>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</si>
  <si>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</si>
  <si>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</si>
  <si>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</si>
  <si>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</si>
  <si>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</si>
  <si>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</si>
  <si>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</si>
  <si>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</si>
  <si>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</si>
  <si>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</si>
  <si>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</si>
  <si>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</si>
  <si>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</si>
  <si>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</si>
  <si>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</si>
  <si>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</si>
  <si>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</si>
  <si>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</si>
  <si>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</si>
  <si>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</si>
  <si>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</si>
  <si>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</si>
  <si>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</si>
  <si>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</si>
  <si>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</si>
  <si>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VV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</si>
  <si>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</si>
  <si>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</si>
  <si>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</si>
  <si>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</si>
  <si>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</si>
  <si>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</si>
  <si>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</si>
  <si>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</si>
  <si>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</si>
  <si>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</si>
  <si>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</si>
  <si>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stavby, vč. fotodokumentace stavu blízkých nemovitostí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</si>
  <si>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</si>
  <si>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</si>
  <si>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</si>
  <si>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</si>
  <si>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</si>
  <si>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</si>
  <si>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</si>
  <si>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</si>
  <si>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</si>
  <si>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</si>
  <si>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</si>
  <si>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</si>
  <si>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</si>
  <si>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</si>
  <si>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</si>
  <si>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</si>
  <si>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</si>
  <si>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</si>
  <si>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</si>
  <si>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</si>
  <si>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18</t>
  </si>
  <si>
    <t>00018</t>
  </si>
  <si>
    <t>Návrh technologického postupu prací - popsáno v obchodních podmínkách</t>
  </si>
  <si>
    <t>SO 101.1</t>
  </si>
  <si>
    <t>Oprava silnice</t>
  </si>
  <si>
    <t>014102</t>
  </si>
  <si>
    <t>POPLATKY ZA SKLÁDKU</t>
  </si>
  <si>
    <t>T</t>
  </si>
  <si>
    <t>zemina, kamení</t>
  </si>
  <si>
    <t>"122737"  
122,48*2,00=244,960 [A] 
"12922"  
3 667,5*0,10*2,00=733,500 [B] 
"12930"  
7 335*0,30*2,00=4 401,000 [C] 
Celkem: A+B+C=5 379,460 [D]</t>
  </si>
  <si>
    <t>zahrnuje veškeré poplatky provozovateli skládky související s uložením odpadu na skládce.</t>
  </si>
  <si>
    <t>Zemní práce</t>
  </si>
  <si>
    <t>11372</t>
  </si>
  <si>
    <t>FRÉZOVÁNÍ ZPEVNĚNÝCH PLOCH ASFALTOVÝCH</t>
  </si>
  <si>
    <t>M3</t>
  </si>
  <si>
    <t>R-mat bude částěčně využit zpětně pro zpevnění krajnic, odvoz a uložení na meziskládku v režii zhotovitele,  
nevyužitý materiál bude odvezen a zlikvidován v režii zhotovitele 
výměra dle Microstation</t>
  </si>
  <si>
    <t>napojení sjezdů tl.40mm 0,04*225,2=9,008 [A] 
vozovka tl.20mm 0,02*3 667,5=73,350 [B] 
sanace tl.110mm 0,11*4 600=506,000 [C] 
lokální sanace tl. 60 mm, šířky 500 mm 0,06*3 000*0,50=90,000 [D] 
Celkem: A+B+C+D=678,358 [E]</t>
  </si>
  <si>
    <t>Položka zahrnuje veškerou manipulaci s vybouranou sutí a s vybouranými hmotami.</t>
  </si>
  <si>
    <t>122737</t>
  </si>
  <si>
    <t>ODKOPÁVKY A PROKOPÁVKY OBECNÉ TŘ. I, ODVOZ DO 16KM</t>
  </si>
  <si>
    <t>Výměra dle Microstation</t>
  </si>
  <si>
    <t>odkop pro novou kci zálivu tl.500mm 0,5*120=60,000 [A] 
odkop pro sanace tl.200mm 0,2*120=24,000 [B] 
odkop pro novou kci chodníku tl.290mm 0,29*112=32,480 [C] 
dokop pro ohumusování a zatravnění tl.100mm 0,1*60=6,000 [D] 
Celkem: A+B+C+D=122,480 [E]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</si>
  <si>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</si>
  <si>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12922</t>
  </si>
  <si>
    <t>ČIŠTĚNÍ KRAJNIC OD NÁNOSU TL. DO 100MM</t>
  </si>
  <si>
    <t>M2</t>
  </si>
  <si>
    <t>stržení krajnice v tl.100 mm, včetně odvozu a ulložení na skládku  
výměra dle Microstation</t>
  </si>
  <si>
    <t>3 667,5=3 667,500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</si>
  <si>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</si>
  <si>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12930</t>
  </si>
  <si>
    <t>ČIŠTĚNÍ PŘÍKOPŮ OD NÁNOSU</t>
  </si>
  <si>
    <t>nános 0,3 m3 / m, včetně odvozu a ulložení na skládku</t>
  </si>
  <si>
    <t>7 335*0,30=2 200,500 [A]</t>
  </si>
  <si>
    <t>7</t>
  </si>
  <si>
    <t>17120</t>
  </si>
  <si>
    <t>ULOŽENÍ SYPANINY DO NÁSYPŮ A NA SKLÁDKY BEZ ZHUTNĚNÍ</t>
  </si>
  <si>
    <t>"122736"  
122,48=122,480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</si>
  <si>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</si>
  <si>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</si>
  <si>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</si>
  <si>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výměra dle Microstation</t>
  </si>
  <si>
    <t>dosyp k obrubě 0,06*119=7,140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</si>
  <si>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</si>
  <si>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</si>
  <si>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</si>
  <si>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161,5+2300+120+112+15,9+17,5+22,4=2 749,300 [A]</t>
  </si>
  <si>
    <t>položka zahrnuje úpravu pláně včetně vyrovnání výškových rozdílů. Míru zhutnění určuje projekt.</t>
  </si>
  <si>
    <t>18230</t>
  </si>
  <si>
    <t>ROZPROSTŘENÍ ORNICE V ROVINĚ</t>
  </si>
  <si>
    <t>nové ohumusování včetně dodání vhodné zeminy tl.100mm 0,1*60=6,000 [A]</t>
  </si>
  <si>
    <t>položka zahrnuje:  
nutné přemístění ornice z dočasných skládek vzdálených do 50m  
rozprostření ornice v předepsané tloušťce v rovině a ve svahu do 1:5</t>
  </si>
  <si>
    <t>11</t>
  </si>
  <si>
    <t>18241</t>
  </si>
  <si>
    <t>ZALOŽENÍ TRÁVNÍKU RUČNÍM VÝSEVEM</t>
  </si>
  <si>
    <t>zatravnění včetně dodání semene 60=60,000 [A]</t>
  </si>
  <si>
    <t>Zahrnuje dodání předepsané travní směsi, její výsev na ornici, zalévání, první pokosení, to vše bez ohledu na sklon terénu</t>
  </si>
  <si>
    <t>Základy</t>
  </si>
  <si>
    <t>12</t>
  </si>
  <si>
    <t>272315</t>
  </si>
  <si>
    <t>ZÁKLADY Z PROSTÉHO BETONU DO C30/37</t>
  </si>
  <si>
    <t>základ pod bezbariérový obrubník z betonu C30/37 XF3 v tl. 210 mm  
výměra dle Microstation</t>
  </si>
  <si>
    <t>0,50*0,21*17=1,785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</si>
  <si>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</si>
  <si>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13</t>
  </si>
  <si>
    <t>28997C</t>
  </si>
  <si>
    <t>OPLÁŠTĚNÍ (ZPEVNĚNÍ) Z GEOTEXTILIE DO 300G/M2</t>
  </si>
  <si>
    <t>sanace 120=120,000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</si>
  <si>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</si>
  <si>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</si>
  <si>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45138A</t>
  </si>
  <si>
    <t>PODKL VRSTVY ZE ŽELEZOBET DO C20/25 VČET VÝZTUŽE</t>
  </si>
  <si>
    <t>beton C20/25 v tl. 160 mm včetně kari sítě 8/150/150</t>
  </si>
  <si>
    <t>betonová deska v kci zálivu vyztužená KARI sítí 118*0,16=18,880 [A]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</si>
  <si>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</si>
  <si>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Komunikace</t>
  </si>
  <si>
    <t>56333</t>
  </si>
  <si>
    <t>VOZOVKOVÉ VRSTVY ZE ŠTĚRKODRTI TL. DO 150MM</t>
  </si>
  <si>
    <t>ŠDa 0/32 tl.150mm  
výměra dle Microstation</t>
  </si>
  <si>
    <t>nová kce zálivu  120=120,000 [A] 
napojení vjezdu  15,9+(6*0,2)+(6*0,3)+17,5+22,4+(12*0,1)=60,000 [B] 
Celkem: A+B=180,000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</si>
  <si>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</si>
  <si>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16</t>
  </si>
  <si>
    <t>56334</t>
  </si>
  <si>
    <t>a</t>
  </si>
  <si>
    <t>VOZOVKOVÉ VRSTVY ZE ŠTĚRKODRTI TL. DO 200MM</t>
  </si>
  <si>
    <t>nová kce chodníku ŠDb 0/32 tl.200mm  
výměra dle Microstation</t>
  </si>
  <si>
    <t>112=112,000 [A]</t>
  </si>
  <si>
    <t>17</t>
  </si>
  <si>
    <t>b</t>
  </si>
  <si>
    <t>autobusový záliv, sanace ŠD fr. 0/63  tl.200mm  
výměra dle Microstation</t>
  </si>
  <si>
    <t>120=120,000 [A]</t>
  </si>
  <si>
    <t>56362</t>
  </si>
  <si>
    <t>VOZOVKOVÉ VRSTVY Z RECYKLOVANÉHO MATERIÁLU TL DO 100MM</t>
  </si>
  <si>
    <t>napojení sjezdů tl.100mm 161,5=161,500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</si>
  <si>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</si>
  <si>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19</t>
  </si>
  <si>
    <t>56363</t>
  </si>
  <si>
    <t>VOZOVKOVÉ VRSTVY Z RECYKLOVANÉHO MATERIÁLU TL DO 150MM</t>
  </si>
  <si>
    <t>napojení vjezdu tl.150mm 17,5+22,4=39,900 [A]</t>
  </si>
  <si>
    <t>20</t>
  </si>
  <si>
    <t>56962</t>
  </si>
  <si>
    <t>ZPEVNĚNÍ KRAJNIC Z RECYKLOVANÉHO MATERIÁLU TL DO 100MM</t>
  </si>
  <si>
    <t>R-mat využit zpětně z frézování 
Dovoz z meziskládky v režii zhotovitele. 
výměra dle Microstation</t>
  </si>
  <si>
    <t>nová krajnice tl.100mm 3667,5=3 667,500 [A]</t>
  </si>
  <si>
    <t>21</t>
  </si>
  <si>
    <t>572213</t>
  </si>
  <si>
    <t>SPOJOVACÍ POSTŘIK Z EMULZE DO 0,5KG/M2</t>
  </si>
  <si>
    <t>spotřeba 0,5 kg/m2  
výměra dle Microstation</t>
  </si>
  <si>
    <t>napojení sjezdů   2*(225,2+15,9)=482,200 [A] 
vozovka   2*23 620=47 240,000 [B] 
sanace     2*4 600=9 200,000 [C] 
lokální sanace tl. 60 mm, šířky 500 mm  3 000*0,50=1 500,000 [D] 
Celkem: A+B+C+D=58 422,200 [E]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</si>
  <si>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</si>
  <si>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22</t>
  </si>
  <si>
    <t>574A33</t>
  </si>
  <si>
    <t>ASFALTOVÝ BETON PRO OBRUSNÉ VRSTVY ACO 11 TL. 40MM</t>
  </si>
  <si>
    <t>napojení sjezdů  225,2+15,9=241,100 [A] 
vozovka   23 620=23 620,000 [B] 
Celkem: A+B=23 861,100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</si>
  <si>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</si>
  <si>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23</t>
  </si>
  <si>
    <t>574C06</t>
  </si>
  <si>
    <t>ASFALTOVÝ BETON PRO LOŽNÍ VRSTVY ACL 16+, 16S</t>
  </si>
  <si>
    <t>ACL 16+  
výměra dle Microstation</t>
  </si>
  <si>
    <t>vyrovnávka napojení sjezdů tl.0-120mm (0,06m3/m2) 0,06*225,2=13,512 [A] 
vyrovnávka vozovky tl.0-120mm (0,06m3/m2) 0,06*23 620=1 417,200 [B] 
Celkem: A+B=1 430,712 [C]</t>
  </si>
  <si>
    <t>24</t>
  </si>
  <si>
    <t>574C46</t>
  </si>
  <si>
    <t>ASFALTOVÝ BETON PRO LOŽNÍ VRSTVY ACL 16+, 16S TL. 50MM</t>
  </si>
  <si>
    <t>sanace  4 600=4 600,000 [A]  
napojení vjezdu 15,9+(6*0,05)=16,200 [B] 
Celkem: A+B=4 616,200 [C]</t>
  </si>
  <si>
    <t>25</t>
  </si>
  <si>
    <t>574E56</t>
  </si>
  <si>
    <t>ASFALTOVÝ BETON PRO PODKLADNÍ VRSTVY ACP 16+, 16S TL. 60MM</t>
  </si>
  <si>
    <t>ACP 16+  
výměra dle Microstation</t>
  </si>
  <si>
    <t>sanace  4 600=4 600,000 [A] 
napojení vjezdu  15,9+(6*0,1)=16,500 [B] 
lokální sanace tl. 60 mm, šířky 500 mm 3 000*0,50=1 500,000 [C] 
Celkem: A+B+C=6 116,500 [D]</t>
  </si>
  <si>
    <t>26</t>
  </si>
  <si>
    <t>577A2</t>
  </si>
  <si>
    <t>VÝSPRAVA TRHLIN ASFALTOVOU ZÁLIVKOU MODIFIK</t>
  </si>
  <si>
    <t>M</t>
  </si>
  <si>
    <t>Konkrétní délky budou určeny na stavbě 
- Vytvoření komůrky proříznutím drážky š. 10-30 mm dle šířky původní trhliny a hloubky 25-40 mm  
- Pročištění drážky 
- Opatření stěn adhezním penetračním nátěrem 
- Zalití trhliny (drážky) pružnou asfaltovou zálivkou modifik. 
zaměřeno na stavbě</t>
  </si>
  <si>
    <t>3000=3 000,000 [A]</t>
  </si>
  <si>
    <t>- vyfrézování drážky šířky do 20mm hloubky do 40mm  
- vyčištění  
- nátěr  
- výplň předepsanou zálivkovou hmotou</t>
  </si>
  <si>
    <t>27</t>
  </si>
  <si>
    <t>58212</t>
  </si>
  <si>
    <t>DLÁŽDĚNÉ KRYTY Z VELKÝCH KOSTEK DO LOŽE Z MC</t>
  </si>
  <si>
    <t>autobusový záliv, žulová kostka tl. 150mm včetně maltové lože MC-15 tl. 40 mm; provedení včetně vyspárování  
výměra dle Microstation</t>
  </si>
  <si>
    <t>118=118,000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</si>
  <si>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</si>
  <si>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28</t>
  </si>
  <si>
    <t>582611</t>
  </si>
  <si>
    <t>KRYTY Z BETON DLAŽDIC SE ZÁMKEM ŠEDÝCH TL 60MM DO LOŽE Z KAM</t>
  </si>
  <si>
    <t>dlažba zámková šedá, včetně lože z kameniva ŠD 4/8 tl. 30 mm, včetně dořezů a zapravení spar  
výměra dle Microstation</t>
  </si>
  <si>
    <t>nová kce chodníku 108=108,000 [A]</t>
  </si>
  <si>
    <t>29</t>
  </si>
  <si>
    <t>582614</t>
  </si>
  <si>
    <t>KRYTY Z BETON DLAŽDIC SE ZÁMKEM BAREV TL 60MM DO LOŽE Z KAM</t>
  </si>
  <si>
    <t>dlažba zámková červená, včetně lože z kameniva ŠD 4/8 tl. 30 mm, včetně dořezů a zapravení spar  
výměra dle Microstation</t>
  </si>
  <si>
    <t>nová kce chodníku  2,5=2,500 [A]</t>
  </si>
  <si>
    <t>30</t>
  </si>
  <si>
    <t>58261A</t>
  </si>
  <si>
    <t>KRYTY Z BETON DLAŽDIC SE ZÁMKEM BAREV RELIÉF TL 60MM DO LOŽE Z KAM</t>
  </si>
  <si>
    <t>dlažba zámková červená slepecká, včetně lože z kameniva ŠD 4/8 tl. 30 mm, včetně dořezů a zapravení spar  
výměra dle Microstation</t>
  </si>
  <si>
    <t>nová kce chodníku  1,5=1,500 [A]</t>
  </si>
  <si>
    <t>31</t>
  </si>
  <si>
    <t>58910</t>
  </si>
  <si>
    <t>VÝPLŇ SPAR ASFALTEM</t>
  </si>
  <si>
    <t>napojení sjezdů 6,4+18+5+16,6+5,4=51,400 [A] 
vozovka ZÚ a KÚ 6,65+6,15=12,800 [B] 
Celkem: A+B=64,200 [C]</t>
  </si>
  <si>
    <t>položka zahrnuje:  
- dodávku předepsaného materiálu  
- vyčištění a výplň spar tímto materiálem</t>
  </si>
  <si>
    <t>Ostatní konstrukce a práce</t>
  </si>
  <si>
    <t>32</t>
  </si>
  <si>
    <t>91228</t>
  </si>
  <si>
    <t>SMĚROVÉ SLOUPKY Z PLAST HMOT VČETNĚ ODRAZNÉHO PÁSKU</t>
  </si>
  <si>
    <t>KUS</t>
  </si>
  <si>
    <t>osazení do betonu</t>
  </si>
  <si>
    <t>bílé 136=136,000 [A] 
červené 16=16,000 [B] 
Celkem: A+B=152,000 [C]</t>
  </si>
  <si>
    <t>položka zahrnuje:  
- dodání a osazení sloupku včetně nutných zemních prací  
- vnitrostaveništní a mimostaveništní doprava  
- odrazky plastové nebo z retroreflexní fólie</t>
  </si>
  <si>
    <t>33</t>
  </si>
  <si>
    <t>912283</t>
  </si>
  <si>
    <t>SMĚROVÉ SLOUPKY Z PLAST HMOT - DEMONTÁŽ A ODVOZ</t>
  </si>
  <si>
    <t>odvoz a likvidace v režii zhotovitele</t>
  </si>
  <si>
    <t>odstranění stávajících směrových sloupků 136=136,000 [A]</t>
  </si>
  <si>
    <t>položka zahrnuje demontáž stávajícího sloupku, jeho odvoz do skladu nebo na skládku</t>
  </si>
  <si>
    <t>34</t>
  </si>
  <si>
    <t>914131</t>
  </si>
  <si>
    <t>DOPRAVNÍ ZNAČKY ZÁKLADNÍ VELIKOSTI OCELOVÉ FÓLIE TŘ 2 - DODÁVKA A MONTÁŽ</t>
  </si>
  <si>
    <t>nové DZ 
IZ4a 2=2,000 [A] 
IZ4b 2=2,000 [B] 
P1 3=3,000 [C] 
A1a 2=2,000 [D] 
A2b 1=1,000 [E] 
A2a 1=1,000 [F] 
E2b 3=3,000 [G] 
IS3c 4=4,000 [H] 
IS3a 1=1,000 [I] 
Z4a 3=3,000 [J] 
Z4b 1=1,000 [K] 
IJ4b 1=1,000 [L] 
Z3 12+12+14=38,000 [M] 
E2b 2=2,000 [N] 
Celkem: A+B+C+D+E+F+G+H+I+J+K+L+M+N=64,000 [O]</t>
  </si>
  <si>
    <t>položka zahrnuje:  
- dodávku a montáž značek v požadovaném provedení</t>
  </si>
  <si>
    <t>35</t>
  </si>
  <si>
    <t>914133</t>
  </si>
  <si>
    <t>DOPRAVNÍ ZNAČKY ZÁKLADNÍ VELIKOSTI OCELOVÉ FÓLIE TŘ 2 - DEMONTÁŽ</t>
  </si>
  <si>
    <t>stávající DZ 23+2=25,000 [A]</t>
  </si>
  <si>
    <t>Položka zahrnuje odstranění, demontáž a odklizení materiálu s odvozem na předepsané místo</t>
  </si>
  <si>
    <t>36</t>
  </si>
  <si>
    <t>914913</t>
  </si>
  <si>
    <t>SLOUPKY A STOJKY DZ Z OCEL TRUBEK ZABETON DEMONTÁŽ</t>
  </si>
  <si>
    <t>stávající DZ 25=25,000 [A]</t>
  </si>
  <si>
    <t>37</t>
  </si>
  <si>
    <t>914921</t>
  </si>
  <si>
    <t>SLOUPKY A STOJKY DOPRAVNÍCH ZNAČEK Z OCEL TRUBEK DO PATKY - DODÁVKA A MONTÁŽ</t>
  </si>
  <si>
    <t>pro nové DZ 43=43,000 [A]</t>
  </si>
  <si>
    <t>položka zahrnuje:  
- sloupky a upevňovací zařízení včetně jejich osazení (betonová patka, zemní práce)</t>
  </si>
  <si>
    <t>38</t>
  </si>
  <si>
    <t>915111</t>
  </si>
  <si>
    <t>VODOROVNÉ DOPRAVNÍ ZNAČENÍ BARVOU HLADKÉ - DODÁVKA A POKLÁDKA</t>
  </si>
  <si>
    <t>V2a (3/6/0,125) 0,33*0,125*(115+498+435,2+166,7+34)=51,517 [A] 
V2b (1,5/1,5/0,250) 0,5*0,25*(32,5+30,2)=7,838 [B] 
V2b (3/1,5/0,125) 0,66*0,125*(95,6+145+100+90,8+99,5+95,5+95,1+90,4)=66,982 [C] 
V1 (0,125) 0,125*(54+602,2+251,7+360+396,2)=208,013 [D] 
V4 (0,25) 0,25*13=3,250 [E] 
V4 (0,5/0,5/0,25) 0,25*0,5*(24,5+24,5)=6,125 [F] 
Celkem: A+B+C+D+E+F=343,725 [G]</t>
  </si>
  <si>
    <t>položka zahrnuje:  
- dodání a pokládku nátěrového materiálu (měří se pouze natíraná plocha)  
- předznačení a reflexní úpravu</t>
  </si>
  <si>
    <t>39</t>
  </si>
  <si>
    <t>915231</t>
  </si>
  <si>
    <t>VODOR DOPRAV ZNAČ PLASTEM PROFIL ZVUČÍCÍ - DOD A POKLÁDKA</t>
  </si>
  <si>
    <t>výměra dle Microstatin</t>
  </si>
  <si>
    <t>V2a (3/6/0,125) 0,33*0,125*(165,5+498+435,2+166,7+34)=53,600 [A] 
V2b (1,5/1,5/0,250) 0,5*0,25*(32,5+30,2)=7,838 [B] 
V2b (3/1,5/0,125) 0,66*0,125*(95,6+145+100+90,8+99,5+95,5+95,1+90,4)=66,982 [C] 
V1 (0,125) 0,125*(602,2+251,7+360+396,2)=201,263 [D] 
Celkem: A+B+C+D=329,683 [E]</t>
  </si>
  <si>
    <t>40</t>
  </si>
  <si>
    <t>917223</t>
  </si>
  <si>
    <t>SILNIČNÍ A CHODNÍKOVÉ OBRUBY Z BETONOVÝCH OBRUBNÍKŮ ŠÍŘ 100MM</t>
  </si>
  <si>
    <t>do betonové lože C16/20, včetně betonové opěrky  
výměra dle Microstation</t>
  </si>
  <si>
    <t>chodníková obruba 119=119,000 [A]</t>
  </si>
  <si>
    <t>Položka zahrnuje:  
dodání a pokládku betonových obrubníků o rozměrech předepsaných zadávací dokumentací  
betonové lože i boční betonovou opěrku.</t>
  </si>
  <si>
    <t>41</t>
  </si>
  <si>
    <t>917224</t>
  </si>
  <si>
    <t>SILNIČNÍ A CHODNÍKOVÉ OBRUBY Z BETONOVÝCH OBRUBNÍKŮ ŠÍŘ 150MM</t>
  </si>
  <si>
    <t>do betonové lože C20/25n - XF3, včetně betonové opěrky</t>
  </si>
  <si>
    <t>silniční obruba 3+3=6,000 [A]</t>
  </si>
  <si>
    <t>42</t>
  </si>
  <si>
    <t>91725</t>
  </si>
  <si>
    <t>NÁSTUPIŠTNÍ OBRUBNÍKY BETONOVÉ</t>
  </si>
  <si>
    <t>z betonu C45/55 XF4  
výměra dle Microstation</t>
  </si>
  <si>
    <t>přímá 13=13,000 [A] 
LV 2=2,000 [B] 
PV 2=2,000 [C] 
Celkem: A+B+C=17,000 [D]</t>
  </si>
  <si>
    <t>43</t>
  </si>
  <si>
    <t>919111</t>
  </si>
  <si>
    <t>ŘEZÁNÍ ASFALTOVÉHO KRYTU VOZOVEK TL DO 50MM</t>
  </si>
  <si>
    <t>položka zahrnuje řezání vozovkové vrstvy v předepsané tloušťce, včetně spotřeby vody</t>
  </si>
  <si>
    <t>44</t>
  </si>
  <si>
    <t>93818</t>
  </si>
  <si>
    <t>OČIŠTĚNÍ ASFALT VOZOVEK ZAMETENÍM</t>
  </si>
  <si>
    <t>výměra dle Microstation, včetně odvozu a likvidace vzniklého odpadu v režii zhotovitele</t>
  </si>
  <si>
    <t>napojení sjezdů 225,2+15,9=241,100 [A] 
vozovka 23 620=23 620,000 [B] 
Celkem: A+B=23 861,100 [C]</t>
  </si>
  <si>
    <t>položka zahrnuje očištění předepsaným způsobem včetně odklizení vzniklého odpadu</t>
  </si>
  <si>
    <t>SO 101.2</t>
  </si>
  <si>
    <t>Obnova propustků</t>
  </si>
  <si>
    <t>"122737"  
30,73*2,00=61,460 [A] 
"131737"  
16,80*2,00=33,600 [B] 
"132737"  
482,76*2,00=965,520 [C] 
"133737"  
8,00*2,00=16,000 [D] 
Celkem: A+B+C+D=1 076,580 [E]</t>
  </si>
  <si>
    <t>stavební suť</t>
  </si>
  <si>
    <t>"966167"  
28,80*2,50=72,000 [A] 
"966358"  
51,60*1,20=61,920 [B] 
Celkem: A+B=133,920 [C]</t>
  </si>
  <si>
    <t>odkop pro odláždění propustků tl.350mm 0,35*53,4=18,690 [A] 
odkop pro odláždění zatrubnění tl.350mm 0,35*34,4=12,040 [B] 
Celkem: A+B=30,730 [C]</t>
  </si>
  <si>
    <t>129958</t>
  </si>
  <si>
    <t>ČIŠTĚNÍ POTRUBÍ DN DO 600MM</t>
  </si>
  <si>
    <t>odvoz a likvidace v režii zhotovitele  
bez uložení a poplatku za skládku  
výměra dle Microstation</t>
  </si>
  <si>
    <t>propustek st. 1,555 8,4=8,400 [A]</t>
  </si>
  <si>
    <t>Součástí položky je vodorovná a svislá doprava, přemístění, přeložení, manipulace s materiálem.</t>
  </si>
  <si>
    <t>131737</t>
  </si>
  <si>
    <t>HLOUBENÍ JAM ZAPAŽ I NEPAŽ TŘ. I, ODVOZ DO 16KM</t>
  </si>
  <si>
    <t>pro bet. prahy (3*0,5*0,8)*(8+6)=16,800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</si>
  <si>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</si>
  <si>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132737</t>
  </si>
  <si>
    <t>HLOUBENÍ RÝH ŠÍŘ DO 2M PAŽ I NEPAŽ TŘ. I, ODVOZ DO 16KM</t>
  </si>
  <si>
    <t>obnova propustků (21,6+22,5+10,3+9,7+10)*3*1,6=355,680 [A] 
zatrubnění sjezdů (10,7+10,8+13,8)*3*1,2=127,080 [B] 
Celkem: A+B=482,760 [C]</t>
  </si>
  <si>
    <t>133737</t>
  </si>
  <si>
    <t>HLOUBENÍ ŠACHET ZAPAŽ I NEPAŽ TŘ. I, ODVOZ DO 16KM</t>
  </si>
  <si>
    <t>u propustku st. 0.078 2*2*2=8,000 [A]</t>
  </si>
  <si>
    <t>dle položky: 
122735 odkop 30,73=30,730 [A] 
131735 jámy 16,8=16,800 [B] 
132735 rýhy 482,76=482,760 [C] 
133735 šachta 8=8,000 [D] 
Celkem: A+B+C+D=538,290 [E]</t>
  </si>
  <si>
    <t>17481</t>
  </si>
  <si>
    <t>ZÁSYP JAM A RÝH Z NAKUPOVANÝCH MATERIÁLŮ</t>
  </si>
  <si>
    <t>ŠD fr. 0/32  
výměra dle Microstation</t>
  </si>
  <si>
    <t>zásyp trub  (30*1,3*3)-(0,3*30)=108,000 [A] 
zásyp po vybourání stávajících čel  8*(0,8*0,5*3)=9,600 [B] 
zásyp trub  (35,3*1*3)-(0,13*35,3)=101,311 [C] 
zásyp přesunutého propustku  21,6*1,3*3=84,240 [D] 
Celkem: A+B+C+D=303,151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</si>
  <si>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</si>
  <si>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</si>
  <si>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</si>
  <si>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trub propustků tl.200mm 0,2*3*(22,5+10,3+9,7+10)=31,500 [A] 
obsyp trub sjezdů tl.200mm 0,2*3*(10,7+10,8+13,8)=21,180 [B] 
Celkem: A+B=52,680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</si>
  <si>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</si>
  <si>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pro nové odláždění propustků 53,4=53,400 [A] 
pro nové kce po obnově propustků v místech překopu (3*51,6)+98,5+(10*3*0,3)=262,300 [B] 
pro nové odláždění zatrubnění sjezdů 34,4=34,400 [C] 
Celkem: A+B+C=350,100 [D]</t>
  </si>
  <si>
    <t>272314</t>
  </si>
  <si>
    <t>ZÁKLADY Z PROSTÉHO BETONU DO C25/30</t>
  </si>
  <si>
    <t>bet. prah zatrubnění C20/25 XF4 (6+8)*(3*0,5*0,8)=16,800 [A]</t>
  </si>
  <si>
    <t>45131A</t>
  </si>
  <si>
    <t>PODKLADNÍ A VÝPLŇOVÉ VRSTVY Z PROSTÉHO BETONU C20/25</t>
  </si>
  <si>
    <t>pod dlažby z lomového kamene C20/25 XF3 tl.100 mm  
výměra dle Microstation</t>
  </si>
  <si>
    <t>(53,4+34,4)*0,10=8,780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</si>
  <si>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</si>
  <si>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45157</t>
  </si>
  <si>
    <t>PODKLADNÍ A VÝPLŇOVÉ VRSTVY Z KAMENIVA TĚŽENÉHO</t>
  </si>
  <si>
    <t>štěrkopískové lože trub tl.200mm  
výměra dle Microstation</t>
  </si>
  <si>
    <t>0,2*3*(52,5+35,3)=52,680 [A]</t>
  </si>
  <si>
    <t>položka zahrnuje dodávku předepsaného kameniva, mimostaveništní a vnitrostaveništní dopravu a jeho uložení  
není-li v zadávací dokumentaci uvedeno jinak, jedná se o nakupovaný materiál</t>
  </si>
  <si>
    <t>465512</t>
  </si>
  <si>
    <t>DLAŽBY Z LOMOVÉHO KAMENE NA MC</t>
  </si>
  <si>
    <t>odláždění lom. kamenem tl.250mm včetně vyspárování maltou M25 XF4  
výměra dle Microstation</t>
  </si>
  <si>
    <t>(53,4+34,4)*0,25=21,950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</si>
  <si>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</si>
  <si>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ŠD 0/32 tl. 150 mm  
výměra dle Microstation</t>
  </si>
  <si>
    <t>kce po obnově propustků v místech překopu ŠD 2*150mm 3*(52,5+35,3)*2=526,800 [A] 
doplnění kce po překopech ŠDa tl.150mm 98,5+(10*3*0,2)+98,5+(10*3*0,3)=212,000 [B] 
Celkem: A+B=738,800 [C]</t>
  </si>
  <si>
    <t>napojení po překopech  98,5+(10*3*0,2)=104,500 [A] 
napojení sjezdů  98,5+(10*3*0,05)=100,000 [B] 
Celkem: A+B=204,500 [C]</t>
  </si>
  <si>
    <t>napojení po překopech 98,5+(10*3*0,05)=100,000 [A]</t>
  </si>
  <si>
    <t>napojení po překopech 98,5+(10*3*0,1)=101,500 [A]</t>
  </si>
  <si>
    <t>Potrubí</t>
  </si>
  <si>
    <t>894158</t>
  </si>
  <si>
    <t>ŠACHTY KANALIZAČNÍ Z BETON DÍLCŮ NA POTRUBÍ DN DO 600MM</t>
  </si>
  <si>
    <t>Včetně napojení stávajícího žlabu.</t>
  </si>
  <si>
    <t>u propustku st. 0.078 1=1,000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</si>
  <si>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</si>
  <si>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89722</t>
  </si>
  <si>
    <t>VPUSŤ KANALIZAČNÍ HORSKÁ KOMPLETNÍ Z BETON DÍLCŮ</t>
  </si>
  <si>
    <t>včetně šikmé mříže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</si>
  <si>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</si>
  <si>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9183B2</t>
  </si>
  <si>
    <t>PROPUSTY Z TRUB DN 400MM ŽELEZOBETONOVÝCH</t>
  </si>
  <si>
    <t>nové zatrubnění sjezdů 10,7+10,8+13,8=35,300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</si>
  <si>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</si>
  <si>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9183D2</t>
  </si>
  <si>
    <t>PROPUSTY Z TRUB DN 600MM ŽELEZOBETONOVÝCH</t>
  </si>
  <si>
    <t>obnova propustků 22,5+10,3+9,7+10=52,500 [A]</t>
  </si>
  <si>
    <t>9185B2</t>
  </si>
  <si>
    <t>ČELA KAMENNÁ PROPUSTU Z TRUB DN DO 400MM</t>
  </si>
  <si>
    <t>nová čela zatrubnění sjezdů 2*3=6,000 [A]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</si>
  <si>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</si>
  <si>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9185D2</t>
  </si>
  <si>
    <t>ČELA KAMENNÁ PROPUSTU Z TRUB DN DO 600MM</t>
  </si>
  <si>
    <t>nová čela obnovy propustků 2*4=8,000 [A]</t>
  </si>
  <si>
    <t>966167</t>
  </si>
  <si>
    <t>BOURÁNÍ KONSTRUKCÍ ZE ŽELEZOBETONU S ODVOZEM DO 16KM</t>
  </si>
  <si>
    <t>stávající čela propustků (3*0,6*2)*8=28,800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</si>
  <si>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</si>
  <si>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966358</t>
  </si>
  <si>
    <t>BOURÁNÍ PROPUSTŮ Z TRUB DN DO 600MM</t>
  </si>
  <si>
    <t>výměra dle Microstation, včetně odvozu a ulložení na skládku</t>
  </si>
  <si>
    <t>stávající propustky 21,6+10,3+9,7+10=51,600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</si>
  <si>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</si>
  <si>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101.3</t>
  </si>
  <si>
    <t>Dopravně inženýrské opatření</t>
  </si>
  <si>
    <t>odvoz a likvidace v režii zhotovitele  
bez uložení a poplatku za skládku</t>
  </si>
  <si>
    <t>oprava objizdné trasy tl.50mm 0,05*2500=125,000 [A]</t>
  </si>
  <si>
    <t>Položka zahrnuje veškerou manipulaci s vybouranou sutí a s vybouranými hmotami</t>
  </si>
  <si>
    <t>oprava objizdné trasy 0,5kg/m2</t>
  </si>
  <si>
    <t>2500=2 500,000 [A]</t>
  </si>
  <si>
    <t>574A43</t>
  </si>
  <si>
    <t>ASFALTOVÝ BETON PRO OBRUSNÉ VRSTVY ACO 11 TL. 50MM</t>
  </si>
  <si>
    <t>ACO 11 tl. 50 mm</t>
  </si>
  <si>
    <t>oprava objizdné trasy  2500=2 500,000 [A]</t>
  </si>
  <si>
    <t>57791A</t>
  </si>
  <si>
    <t>VÝSPRAVA VÝTLUKŮ SMĚSÍ ACO (HMOTNOST)</t>
  </si>
  <si>
    <t>lokální vysprávky objízdné trasy - přesná místa budou určena po domluvě, "čerpáno se souhlasem investora"  
vyspravení výtluků vozovky asfaltovým betonem ACO 11 tl. vrstvy do 50 mm, spojovací nátěr z asf. emulze v množství 0,50 kg/m2, včetně odvozu a likvidace vybouraného materiálu v režii zhotovitele</t>
  </si>
  <si>
    <t>100=100,000 [A]</t>
  </si>
  <si>
    <t>- odfrézování nebo jiné odstranění poškozených vozovkových vrstev  
- zaříznutí hran  
- vyčištění  
- nátěr  
- dodání a výplň předepsanou zhutněnou balenou asfaltovou směsí  
- asfaltová zálivka</t>
  </si>
  <si>
    <t>91400</t>
  </si>
  <si>
    <t>DOČASNÉ ZAKRYTÍ NEBO OTOČENÍ STÁVAJÍCÍCH DOPRAVNÍCH ZNAČEK</t>
  </si>
  <si>
    <t>19=19,000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</si>
  <si>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</si>
  <si>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</si>
  <si>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</si>
  <si>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včetně přesunu dle etap výstavby</t>
  </si>
  <si>
    <t>pracovní místo 
B20a 2=2,000 [A] 
A15 2=2,000 [B] 
A10 2=2,000 [C] 
C4a 1=1,000 [D] 
C4b 1=1,000 [E] 
objizdná trasa 
B1 2=2,000 [F] 
E1 2=2,000 [G] 
IP10a 1=1,000 [H] 
IS11c 6=6,000 [I] 
Celkem: A+B+C+D+E+F+G+H+I=19,000 [J]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</si>
  <si>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</si>
  <si>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</si>
  <si>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</si>
  <si>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914139</t>
  </si>
  <si>
    <t>DOPRAV ZNAČKY ZÁKLAD VEL OCEL FÓLIE TŘ 2 - NÁJEMNÉ</t>
  </si>
  <si>
    <t>KSDEN</t>
  </si>
  <si>
    <t>pracovní místo 14dní 14*8=112,000 [A] 
objizdná trasa 60dní 60*11=660,000 [B] 
Celkem: A+B=772,000 [C]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</si>
  <si>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</si>
  <si>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</si>
  <si>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</si>
  <si>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IS11a 4=4,000 [A]</t>
  </si>
  <si>
    <t>914433</t>
  </si>
  <si>
    <t>DOPRAVNÍ ZNAČKY 100X150CM OCELOVÉ FÓLIE TŘ 2 - DEMONTÁŽ</t>
  </si>
  <si>
    <t>4=4,000 [A]</t>
  </si>
  <si>
    <t>914439</t>
  </si>
  <si>
    <t>DOPRAV ZNAČKY 100X150CM OCEL FÓLIE TŘ 2 - NÁJEMNÉ</t>
  </si>
  <si>
    <t>objizdná trasa 60dní 60*4=240,000 [B]</t>
  </si>
  <si>
    <t>914922</t>
  </si>
  <si>
    <t>SLOUPKY A STOJKY DZ Z OCEL TRUBEK DO PATKY MONTÁŽ S PŘESUNEM</t>
  </si>
  <si>
    <t>pracovní místo 10=10,000 [A] 
objizdná trasa 21=21,000 [B] 
Celkem: A+B=31,000 [C]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</si>
  <si>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</si>
  <si>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</si>
  <si>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</si>
  <si>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31=31,000 [A]</t>
  </si>
  <si>
    <t>914929</t>
  </si>
  <si>
    <t>SLOUPKY A STOJKY DZ Z OCEL TRUBEK DO PATKY NÁJEMNÉ</t>
  </si>
  <si>
    <t>pracovní místo 14dní 14*10=140,000 [A] 
objizdná trasa 60dní 60*21=1 260,000 [B] 
Celkem: A+B=1 400,000 [C]</t>
  </si>
  <si>
    <t>položka zahrnuje sazbu za pronájem dopravních značek a zařízení. Počet měrných jednotek se určí jako součin počtu sloupků a počtu dní použití</t>
  </si>
  <si>
    <t>916112</t>
  </si>
  <si>
    <t>DOPRAV SVĚTLO VÝSTRAŽ SAMOSTATNÉ - MONTÁŽ S PŘESUNEM</t>
  </si>
  <si>
    <t>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</si>
  <si>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</si>
  <si>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</si>
  <si>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</si>
  <si>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</si>
  <si>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</si>
  <si>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</si>
  <si>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pracovní místo 60dní 60*2=120,000 [A]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</si>
  <si>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</si>
  <si>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</si>
  <si>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</si>
  <si>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1=1,000 [A]</t>
  </si>
  <si>
    <t>916153</t>
  </si>
  <si>
    <t>SEMAFOROVÁ PŘENOSNÁ SOUPRAVA - DEMONTÁŽ</t>
  </si>
  <si>
    <t>916159</t>
  </si>
  <si>
    <t>SEMAFOROVÁ PŘENOSNÁ SOUPRAVA - NÁJEMNÉ</t>
  </si>
  <si>
    <t>pracovní místo 60dní 60*1=60,000 [A]</t>
  </si>
  <si>
    <t>916322</t>
  </si>
  <si>
    <t>DOPRAVNÍ ZÁBRANY Z2 S FÓLIÍ TŘ 2 - MONTÁŽ S PŘESUNEM</t>
  </si>
  <si>
    <t>pracovní místo 2=2,000 [A] 
objizdná trasa 2=2,000 [B] 
Celkem: A+B=4,000 [C]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</si>
  <si>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</si>
  <si>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</si>
  <si>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</si>
  <si>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</si>
  <si>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</si>
  <si>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pracovní místo 14dní 14*2=28,000 [A] 
objizdná trasa 60dní 60*2=120,000 [B] 
Celkem: A+B=148,000 [C]</t>
  </si>
  <si>
    <t>916352</t>
  </si>
  <si>
    <t>SMĚROVACÍ DESKY Z4 OBOUSTR S FÓLIÍ TŘ 1 - MONTÁŽ S PŘESUNEM</t>
  </si>
  <si>
    <t>6=6,000 [A]</t>
  </si>
  <si>
    <t>916353</t>
  </si>
  <si>
    <t>SMĚROVACÍ DESKY Z4 OBOUSTR S FÓLIÍ TŘ 1 - DEMONTÁŽ</t>
  </si>
  <si>
    <t>916359</t>
  </si>
  <si>
    <t>SMĚROVACÍ DESKY Z4 OBOUSTR S FÓLIÍ TŘ 1 - NÁJEMNÉ</t>
  </si>
  <si>
    <t>pracovní místo 60dní 60*6=360,000 [A]</t>
  </si>
  <si>
    <t>916722</t>
  </si>
  <si>
    <t>UPEVŇOVACÍ KONSTR - PODKLADNÍ DESKA OD 28KG - MONTÁŽ S PŘESUNEM</t>
  </si>
  <si>
    <t>pracovní místo 10=10,000 [A] 
objizdná trasa 21=21,000 [B] 
směrové desky 6=6,000 [C] 
Celkem: A+B+C=37,000 [D]</t>
  </si>
  <si>
    <t>916723</t>
  </si>
  <si>
    <t>UPEVŇOVACÍ KONSTR - PODKLADNÍ DESKA OD 28KG - DEMONTÁŽ</t>
  </si>
  <si>
    <t>916729</t>
  </si>
  <si>
    <t>UPEVŇOVACÍ KONSTR - PODKL DESKA OD 28KG - NÁJEMNÉ</t>
  </si>
  <si>
    <t>odvoz a likvidace vzniklého odpadu v režii zhotovitele</t>
  </si>
  <si>
    <t>oprava objizdné trasy 2500=2 500,000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</si>
</sst>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15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26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63.75">
      <c r="A21" t="s">
        <v>46</v>
      </c>
      <c r="E21" s="29" t="s">
        <v>54</v>
      </c>
    </row>
    <row r="22" spans="1:16" ht="12.75">
      <c r="A22" s="18" t="s">
        <v>38</v>
      </c>
      <c s="23" t="s">
        <v>28</v>
      </c>
      <c s="23" t="s">
        <v>55</v>
      </c>
      <c s="18" t="s">
        <v>40</v>
      </c>
      <c s="24" t="s">
        <v>56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57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59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59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8" t="s">
        <v>38</v>
      </c>
      <c s="23" t="s">
        <v>22</v>
      </c>
      <c s="23" t="s">
        <v>60</v>
      </c>
      <c s="18" t="s">
        <v>61</v>
      </c>
      <c s="24" t="s">
        <v>62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15</v>
      </c>
      <c s="23" t="s">
        <v>63</v>
      </c>
      <c s="18" t="s">
        <v>61</v>
      </c>
      <c s="24" t="s">
        <v>64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26</v>
      </c>
      <c s="23" t="s">
        <v>65</v>
      </c>
      <c s="18" t="s">
        <v>61</v>
      </c>
      <c s="24" t="s">
        <v>66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28</v>
      </c>
      <c s="23" t="s">
        <v>67</v>
      </c>
      <c s="18" t="s">
        <v>61</v>
      </c>
      <c s="24" t="s">
        <v>68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69</v>
      </c>
      <c s="23" t="s">
        <v>70</v>
      </c>
      <c s="18" t="s">
        <v>61</v>
      </c>
      <c s="24" t="s">
        <v>71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72</v>
      </c>
      <c s="23" t="s">
        <v>73</v>
      </c>
      <c s="18" t="s">
        <v>61</v>
      </c>
      <c s="24" t="s">
        <v>74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75</v>
      </c>
      <c s="23" t="s">
        <v>76</v>
      </c>
      <c s="18" t="s">
        <v>61</v>
      </c>
      <c s="24" t="s">
        <v>77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78</v>
      </c>
      <c s="23" t="s">
        <v>79</v>
      </c>
      <c s="18" t="s">
        <v>61</v>
      </c>
      <c s="24" t="s">
        <v>80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0+O8+O13+O50+O59+O64+O133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81</v>
      </c>
      <c s="32">
        <f>0+I8+I13+I50+I59+I64+I133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81</v>
      </c>
      <c s="5"/>
      <c s="14" t="s">
        <v>82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83</v>
      </c>
      <c s="18" t="s">
        <v>40</v>
      </c>
      <c s="24" t="s">
        <v>84</v>
      </c>
      <c s="25" t="s">
        <v>85</v>
      </c>
      <c s="26">
        <v>5379.46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86</v>
      </c>
    </row>
    <row r="11" spans="1:5" ht="127.5">
      <c r="A11" s="30" t="s">
        <v>45</v>
      </c>
      <c r="E11" s="31" t="s">
        <v>87</v>
      </c>
    </row>
    <row r="12" spans="1:5" ht="25.5">
      <c r="A12" t="s">
        <v>46</v>
      </c>
      <c r="E12" s="29" t="s">
        <v>88</v>
      </c>
    </row>
    <row r="13" spans="1:18" ht="12.75" customHeight="1">
      <c r="A13" s="5" t="s">
        <v>36</v>
      </c>
      <c s="5"/>
      <c s="35" t="s">
        <v>22</v>
      </c>
      <c s="5"/>
      <c s="21" t="s">
        <v>89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18" t="s">
        <v>38</v>
      </c>
      <c s="23" t="s">
        <v>16</v>
      </c>
      <c s="23" t="s">
        <v>90</v>
      </c>
      <c s="18" t="s">
        <v>40</v>
      </c>
      <c s="24" t="s">
        <v>91</v>
      </c>
      <c s="25" t="s">
        <v>92</v>
      </c>
      <c s="26">
        <v>678.358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51">
      <c r="A15" s="28" t="s">
        <v>43</v>
      </c>
      <c r="E15" s="29" t="s">
        <v>93</v>
      </c>
    </row>
    <row r="16" spans="1:5" ht="63.75">
      <c r="A16" s="30" t="s">
        <v>45</v>
      </c>
      <c r="E16" s="31" t="s">
        <v>94</v>
      </c>
    </row>
    <row r="17" spans="1:5" ht="12.75">
      <c r="A17" t="s">
        <v>46</v>
      </c>
      <c r="E17" s="29" t="s">
        <v>95</v>
      </c>
    </row>
    <row r="18" spans="1:16" ht="12.75">
      <c r="A18" s="18" t="s">
        <v>38</v>
      </c>
      <c s="23" t="s">
        <v>26</v>
      </c>
      <c s="23" t="s">
        <v>96</v>
      </c>
      <c s="18" t="s">
        <v>40</v>
      </c>
      <c s="24" t="s">
        <v>97</v>
      </c>
      <c s="25" t="s">
        <v>92</v>
      </c>
      <c s="26">
        <v>122.48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98</v>
      </c>
    </row>
    <row r="20" spans="1:5" ht="63.75">
      <c r="A20" s="30" t="s">
        <v>45</v>
      </c>
      <c r="E20" s="31" t="s">
        <v>99</v>
      </c>
    </row>
    <row r="21" spans="1:5" ht="369.75">
      <c r="A21" t="s">
        <v>46</v>
      </c>
      <c r="E21" s="29" t="s">
        <v>100</v>
      </c>
    </row>
    <row r="22" spans="1:16" ht="12.75">
      <c r="A22" s="18" t="s">
        <v>38</v>
      </c>
      <c s="23" t="s">
        <v>28</v>
      </c>
      <c s="23" t="s">
        <v>101</v>
      </c>
      <c s="18" t="s">
        <v>40</v>
      </c>
      <c s="24" t="s">
        <v>102</v>
      </c>
      <c s="25" t="s">
        <v>103</v>
      </c>
      <c s="26">
        <v>3667.5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104</v>
      </c>
    </row>
    <row r="24" spans="1:5" ht="12.75">
      <c r="A24" s="30" t="s">
        <v>45</v>
      </c>
      <c r="E24" s="31" t="s">
        <v>105</v>
      </c>
    </row>
    <row r="25" spans="1:5" ht="63.75">
      <c r="A25" t="s">
        <v>46</v>
      </c>
      <c r="E25" s="29" t="s">
        <v>106</v>
      </c>
    </row>
    <row r="26" spans="1:16" ht="12.75">
      <c r="A26" s="18" t="s">
        <v>38</v>
      </c>
      <c s="23" t="s">
        <v>30</v>
      </c>
      <c s="23" t="s">
        <v>107</v>
      </c>
      <c s="18" t="s">
        <v>40</v>
      </c>
      <c s="24" t="s">
        <v>108</v>
      </c>
      <c s="25" t="s">
        <v>92</v>
      </c>
      <c s="26">
        <v>2200.5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109</v>
      </c>
    </row>
    <row r="28" spans="1:5" ht="12.75">
      <c r="A28" s="30" t="s">
        <v>45</v>
      </c>
      <c r="E28" s="31" t="s">
        <v>110</v>
      </c>
    </row>
    <row r="29" spans="1:5" ht="63.75">
      <c r="A29" t="s">
        <v>46</v>
      </c>
      <c r="E29" s="29" t="s">
        <v>106</v>
      </c>
    </row>
    <row r="30" spans="1:16" ht="12.75">
      <c r="A30" s="18" t="s">
        <v>38</v>
      </c>
      <c s="23" t="s">
        <v>111</v>
      </c>
      <c s="23" t="s">
        <v>112</v>
      </c>
      <c s="18" t="s">
        <v>40</v>
      </c>
      <c s="24" t="s">
        <v>113</v>
      </c>
      <c s="25" t="s">
        <v>92</v>
      </c>
      <c s="26">
        <v>122.48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25.5">
      <c r="A32" s="30" t="s">
        <v>45</v>
      </c>
      <c r="E32" s="31" t="s">
        <v>114</v>
      </c>
    </row>
    <row r="33" spans="1:5" ht="191.25">
      <c r="A33" t="s">
        <v>46</v>
      </c>
      <c r="E33" s="29" t="s">
        <v>115</v>
      </c>
    </row>
    <row r="34" spans="1:16" ht="12.75">
      <c r="A34" s="18" t="s">
        <v>38</v>
      </c>
      <c s="23" t="s">
        <v>69</v>
      </c>
      <c s="23" t="s">
        <v>116</v>
      </c>
      <c s="18" t="s">
        <v>40</v>
      </c>
      <c s="24" t="s">
        <v>117</v>
      </c>
      <c s="25" t="s">
        <v>92</v>
      </c>
      <c s="26">
        <v>7.14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118</v>
      </c>
    </row>
    <row r="36" spans="1:5" ht="12.75">
      <c r="A36" s="30" t="s">
        <v>45</v>
      </c>
      <c r="E36" s="31" t="s">
        <v>119</v>
      </c>
    </row>
    <row r="37" spans="1:5" ht="229.5">
      <c r="A37" t="s">
        <v>46</v>
      </c>
      <c r="E37" s="29" t="s">
        <v>120</v>
      </c>
    </row>
    <row r="38" spans="1:16" ht="12.75">
      <c r="A38" s="18" t="s">
        <v>38</v>
      </c>
      <c s="23" t="s">
        <v>33</v>
      </c>
      <c s="23" t="s">
        <v>121</v>
      </c>
      <c s="18" t="s">
        <v>40</v>
      </c>
      <c s="24" t="s">
        <v>122</v>
      </c>
      <c s="25" t="s">
        <v>103</v>
      </c>
      <c s="26">
        <v>2749.3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118</v>
      </c>
    </row>
    <row r="40" spans="1:5" ht="12.75">
      <c r="A40" s="30" t="s">
        <v>45</v>
      </c>
      <c r="E40" s="31" t="s">
        <v>123</v>
      </c>
    </row>
    <row r="41" spans="1:5" ht="25.5">
      <c r="A41" t="s">
        <v>46</v>
      </c>
      <c r="E41" s="29" t="s">
        <v>124</v>
      </c>
    </row>
    <row r="42" spans="1:16" ht="12.75">
      <c r="A42" s="18" t="s">
        <v>38</v>
      </c>
      <c s="23" t="s">
        <v>35</v>
      </c>
      <c s="23" t="s">
        <v>125</v>
      </c>
      <c s="18" t="s">
        <v>40</v>
      </c>
      <c s="24" t="s">
        <v>126</v>
      </c>
      <c s="25" t="s">
        <v>92</v>
      </c>
      <c s="26">
        <v>6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118</v>
      </c>
    </row>
    <row r="44" spans="1:5" ht="12.75">
      <c r="A44" s="30" t="s">
        <v>45</v>
      </c>
      <c r="E44" s="31" t="s">
        <v>127</v>
      </c>
    </row>
    <row r="45" spans="1:5" ht="38.25">
      <c r="A45" t="s">
        <v>46</v>
      </c>
      <c r="E45" s="29" t="s">
        <v>128</v>
      </c>
    </row>
    <row r="46" spans="1:16" ht="12.75">
      <c r="A46" s="18" t="s">
        <v>38</v>
      </c>
      <c s="23" t="s">
        <v>129</v>
      </c>
      <c s="23" t="s">
        <v>130</v>
      </c>
      <c s="18" t="s">
        <v>40</v>
      </c>
      <c s="24" t="s">
        <v>131</v>
      </c>
      <c s="25" t="s">
        <v>103</v>
      </c>
      <c s="26">
        <v>60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118</v>
      </c>
    </row>
    <row r="48" spans="1:5" ht="12.75">
      <c r="A48" s="30" t="s">
        <v>45</v>
      </c>
      <c r="E48" s="31" t="s">
        <v>132</v>
      </c>
    </row>
    <row r="49" spans="1:5" ht="25.5">
      <c r="A49" t="s">
        <v>46</v>
      </c>
      <c r="E49" s="29" t="s">
        <v>133</v>
      </c>
    </row>
    <row r="50" spans="1:18" ht="12.75" customHeight="1">
      <c r="A50" s="5" t="s">
        <v>36</v>
      </c>
      <c s="5"/>
      <c s="35" t="s">
        <v>16</v>
      </c>
      <c s="5"/>
      <c s="21" t="s">
        <v>134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8" t="s">
        <v>38</v>
      </c>
      <c s="23" t="s">
        <v>135</v>
      </c>
      <c s="23" t="s">
        <v>136</v>
      </c>
      <c s="18" t="s">
        <v>40</v>
      </c>
      <c s="24" t="s">
        <v>137</v>
      </c>
      <c s="25" t="s">
        <v>92</v>
      </c>
      <c s="26">
        <v>1.785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25.5">
      <c r="A52" s="28" t="s">
        <v>43</v>
      </c>
      <c r="E52" s="29" t="s">
        <v>138</v>
      </c>
    </row>
    <row r="53" spans="1:5" ht="12.75">
      <c r="A53" s="30" t="s">
        <v>45</v>
      </c>
      <c r="E53" s="31" t="s">
        <v>139</v>
      </c>
    </row>
    <row r="54" spans="1:5" ht="369.75">
      <c r="A54" t="s">
        <v>46</v>
      </c>
      <c r="E54" s="29" t="s">
        <v>140</v>
      </c>
    </row>
    <row r="55" spans="1:16" ht="12.75">
      <c r="A55" s="18" t="s">
        <v>38</v>
      </c>
      <c s="23" t="s">
        <v>141</v>
      </c>
      <c s="23" t="s">
        <v>142</v>
      </c>
      <c s="18" t="s">
        <v>40</v>
      </c>
      <c s="24" t="s">
        <v>143</v>
      </c>
      <c s="25" t="s">
        <v>103</v>
      </c>
      <c s="26">
        <v>120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118</v>
      </c>
    </row>
    <row r="57" spans="1:5" ht="12.75">
      <c r="A57" s="30" t="s">
        <v>45</v>
      </c>
      <c r="E57" s="31" t="s">
        <v>144</v>
      </c>
    </row>
    <row r="58" spans="1:5" ht="102">
      <c r="A58" t="s">
        <v>46</v>
      </c>
      <c r="E58" s="29" t="s">
        <v>145</v>
      </c>
    </row>
    <row r="59" spans="1:18" ht="12.75" customHeight="1">
      <c r="A59" s="5" t="s">
        <v>36</v>
      </c>
      <c s="5"/>
      <c s="35" t="s">
        <v>26</v>
      </c>
      <c s="5"/>
      <c s="21" t="s">
        <v>146</v>
      </c>
      <c s="5"/>
      <c s="5"/>
      <c s="5"/>
      <c s="36">
        <f>0+Q59</f>
      </c>
      <c r="O59">
        <f>0+R59</f>
      </c>
      <c r="Q59">
        <f>0+I60</f>
      </c>
      <c>
        <f>0+O60</f>
      </c>
    </row>
    <row r="60" spans="1:16" ht="12.75">
      <c r="A60" s="18" t="s">
        <v>38</v>
      </c>
      <c s="23" t="s">
        <v>72</v>
      </c>
      <c s="23" t="s">
        <v>147</v>
      </c>
      <c s="18" t="s">
        <v>40</v>
      </c>
      <c s="24" t="s">
        <v>148</v>
      </c>
      <c s="25" t="s">
        <v>92</v>
      </c>
      <c s="26">
        <v>18.88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149</v>
      </c>
    </row>
    <row r="62" spans="1:5" ht="12.75">
      <c r="A62" s="30" t="s">
        <v>45</v>
      </c>
      <c r="E62" s="31" t="s">
        <v>150</v>
      </c>
    </row>
    <row r="63" spans="1:5" ht="369.75">
      <c r="A63" t="s">
        <v>46</v>
      </c>
      <c r="E63" s="29" t="s">
        <v>151</v>
      </c>
    </row>
    <row r="64" spans="1:18" ht="12.75" customHeight="1">
      <c r="A64" s="5" t="s">
        <v>36</v>
      </c>
      <c s="5"/>
      <c s="35" t="s">
        <v>28</v>
      </c>
      <c s="5"/>
      <c s="21" t="s">
        <v>152</v>
      </c>
      <c s="5"/>
      <c s="5"/>
      <c s="5"/>
      <c s="36">
        <f>0+Q64</f>
      </c>
      <c r="O64">
        <f>0+R64</f>
      </c>
      <c r="Q64">
        <f>0+I65+I69+I73+I77+I81+I85+I89+I93+I97+I101+I105+I109+I113+I117+I121+I125+I129</f>
      </c>
      <c>
        <f>0+O65+O69+O73+O77+O81+O85+O89+O93+O97+O101+O105+O109+O113+O117+O121+O125+O129</f>
      </c>
    </row>
    <row r="65" spans="1:16" ht="12.75">
      <c r="A65" s="18" t="s">
        <v>38</v>
      </c>
      <c s="23" t="s">
        <v>75</v>
      </c>
      <c s="23" t="s">
        <v>153</v>
      </c>
      <c s="18" t="s">
        <v>40</v>
      </c>
      <c s="24" t="s">
        <v>154</v>
      </c>
      <c s="25" t="s">
        <v>103</v>
      </c>
      <c s="26">
        <v>180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25.5">
      <c r="A66" s="28" t="s">
        <v>43</v>
      </c>
      <c r="E66" s="29" t="s">
        <v>155</v>
      </c>
    </row>
    <row r="67" spans="1:5" ht="51">
      <c r="A67" s="30" t="s">
        <v>45</v>
      </c>
      <c r="E67" s="31" t="s">
        <v>156</v>
      </c>
    </row>
    <row r="68" spans="1:5" ht="51">
      <c r="A68" t="s">
        <v>46</v>
      </c>
      <c r="E68" s="29" t="s">
        <v>157</v>
      </c>
    </row>
    <row r="69" spans="1:16" ht="12.75">
      <c r="A69" s="18" t="s">
        <v>38</v>
      </c>
      <c s="23" t="s">
        <v>158</v>
      </c>
      <c s="23" t="s">
        <v>159</v>
      </c>
      <c s="18" t="s">
        <v>160</v>
      </c>
      <c s="24" t="s">
        <v>161</v>
      </c>
      <c s="25" t="s">
        <v>103</v>
      </c>
      <c s="26">
        <v>112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25.5">
      <c r="A70" s="28" t="s">
        <v>43</v>
      </c>
      <c r="E70" s="29" t="s">
        <v>162</v>
      </c>
    </row>
    <row r="71" spans="1:5" ht="12.75">
      <c r="A71" s="30" t="s">
        <v>45</v>
      </c>
      <c r="E71" s="31" t="s">
        <v>163</v>
      </c>
    </row>
    <row r="72" spans="1:5" ht="51">
      <c r="A72" t="s">
        <v>46</v>
      </c>
      <c r="E72" s="29" t="s">
        <v>157</v>
      </c>
    </row>
    <row r="73" spans="1:16" ht="12.75">
      <c r="A73" s="18" t="s">
        <v>38</v>
      </c>
      <c s="23" t="s">
        <v>164</v>
      </c>
      <c s="23" t="s">
        <v>159</v>
      </c>
      <c s="18" t="s">
        <v>165</v>
      </c>
      <c s="24" t="s">
        <v>161</v>
      </c>
      <c s="25" t="s">
        <v>103</v>
      </c>
      <c s="26">
        <v>120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25.5">
      <c r="A74" s="28" t="s">
        <v>43</v>
      </c>
      <c r="E74" s="29" t="s">
        <v>166</v>
      </c>
    </row>
    <row r="75" spans="1:5" ht="12.75">
      <c r="A75" s="30" t="s">
        <v>45</v>
      </c>
      <c r="E75" s="31" t="s">
        <v>167</v>
      </c>
    </row>
    <row r="76" spans="1:5" ht="51">
      <c r="A76" t="s">
        <v>46</v>
      </c>
      <c r="E76" s="29" t="s">
        <v>157</v>
      </c>
    </row>
    <row r="77" spans="1:16" ht="12.75">
      <c r="A77" s="18" t="s">
        <v>38</v>
      </c>
      <c s="23" t="s">
        <v>78</v>
      </c>
      <c s="23" t="s">
        <v>168</v>
      </c>
      <c s="18" t="s">
        <v>40</v>
      </c>
      <c s="24" t="s">
        <v>169</v>
      </c>
      <c s="25" t="s">
        <v>103</v>
      </c>
      <c s="26">
        <v>161.5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118</v>
      </c>
    </row>
    <row r="79" spans="1:5" ht="12.75">
      <c r="A79" s="30" t="s">
        <v>45</v>
      </c>
      <c r="E79" s="31" t="s">
        <v>170</v>
      </c>
    </row>
    <row r="80" spans="1:5" ht="102">
      <c r="A80" t="s">
        <v>46</v>
      </c>
      <c r="E80" s="29" t="s">
        <v>171</v>
      </c>
    </row>
    <row r="81" spans="1:16" ht="12.75">
      <c r="A81" s="18" t="s">
        <v>38</v>
      </c>
      <c s="23" t="s">
        <v>172</v>
      </c>
      <c s="23" t="s">
        <v>173</v>
      </c>
      <c s="18" t="s">
        <v>40</v>
      </c>
      <c s="24" t="s">
        <v>174</v>
      </c>
      <c s="25" t="s">
        <v>103</v>
      </c>
      <c s="26">
        <v>39.9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118</v>
      </c>
    </row>
    <row r="83" spans="1:5" ht="12.75">
      <c r="A83" s="30" t="s">
        <v>45</v>
      </c>
      <c r="E83" s="31" t="s">
        <v>175</v>
      </c>
    </row>
    <row r="84" spans="1:5" ht="102">
      <c r="A84" t="s">
        <v>46</v>
      </c>
      <c r="E84" s="29" t="s">
        <v>171</v>
      </c>
    </row>
    <row r="85" spans="1:16" ht="12.75">
      <c r="A85" s="18" t="s">
        <v>38</v>
      </c>
      <c s="23" t="s">
        <v>176</v>
      </c>
      <c s="23" t="s">
        <v>177</v>
      </c>
      <c s="18" t="s">
        <v>40</v>
      </c>
      <c s="24" t="s">
        <v>178</v>
      </c>
      <c s="25" t="s">
        <v>103</v>
      </c>
      <c s="26">
        <v>3667.5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38.25">
      <c r="A86" s="28" t="s">
        <v>43</v>
      </c>
      <c r="E86" s="29" t="s">
        <v>179</v>
      </c>
    </row>
    <row r="87" spans="1:5" ht="12.75">
      <c r="A87" s="30" t="s">
        <v>45</v>
      </c>
      <c r="E87" s="31" t="s">
        <v>180</v>
      </c>
    </row>
    <row r="88" spans="1:5" ht="102">
      <c r="A88" t="s">
        <v>46</v>
      </c>
      <c r="E88" s="29" t="s">
        <v>171</v>
      </c>
    </row>
    <row r="89" spans="1:16" ht="12.75">
      <c r="A89" s="18" t="s">
        <v>38</v>
      </c>
      <c s="23" t="s">
        <v>181</v>
      </c>
      <c s="23" t="s">
        <v>182</v>
      </c>
      <c s="18" t="s">
        <v>40</v>
      </c>
      <c s="24" t="s">
        <v>183</v>
      </c>
      <c s="25" t="s">
        <v>103</v>
      </c>
      <c s="26">
        <v>58422.2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25.5">
      <c r="A90" s="28" t="s">
        <v>43</v>
      </c>
      <c r="E90" s="29" t="s">
        <v>184</v>
      </c>
    </row>
    <row r="91" spans="1:5" ht="76.5">
      <c r="A91" s="30" t="s">
        <v>45</v>
      </c>
      <c r="E91" s="31" t="s">
        <v>185</v>
      </c>
    </row>
    <row r="92" spans="1:5" ht="51">
      <c r="A92" t="s">
        <v>46</v>
      </c>
      <c r="E92" s="29" t="s">
        <v>186</v>
      </c>
    </row>
    <row r="93" spans="1:16" ht="12.75">
      <c r="A93" s="18" t="s">
        <v>38</v>
      </c>
      <c s="23" t="s">
        <v>187</v>
      </c>
      <c s="23" t="s">
        <v>188</v>
      </c>
      <c s="18" t="s">
        <v>40</v>
      </c>
      <c s="24" t="s">
        <v>189</v>
      </c>
      <c s="25" t="s">
        <v>103</v>
      </c>
      <c s="26">
        <v>23861.1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118</v>
      </c>
    </row>
    <row r="95" spans="1:5" ht="51">
      <c r="A95" s="30" t="s">
        <v>45</v>
      </c>
      <c r="E95" s="31" t="s">
        <v>190</v>
      </c>
    </row>
    <row r="96" spans="1:5" ht="140.25">
      <c r="A96" t="s">
        <v>46</v>
      </c>
      <c r="E96" s="29" t="s">
        <v>191</v>
      </c>
    </row>
    <row r="97" spans="1:16" ht="12.75">
      <c r="A97" s="18" t="s">
        <v>38</v>
      </c>
      <c s="23" t="s">
        <v>192</v>
      </c>
      <c s="23" t="s">
        <v>193</v>
      </c>
      <c s="18" t="s">
        <v>40</v>
      </c>
      <c s="24" t="s">
        <v>194</v>
      </c>
      <c s="25" t="s">
        <v>92</v>
      </c>
      <c s="26">
        <v>1430.712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25.5">
      <c r="A98" s="28" t="s">
        <v>43</v>
      </c>
      <c r="E98" s="29" t="s">
        <v>195</v>
      </c>
    </row>
    <row r="99" spans="1:5" ht="51">
      <c r="A99" s="30" t="s">
        <v>45</v>
      </c>
      <c r="E99" s="31" t="s">
        <v>196</v>
      </c>
    </row>
    <row r="100" spans="1:5" ht="140.25">
      <c r="A100" t="s">
        <v>46</v>
      </c>
      <c r="E100" s="29" t="s">
        <v>191</v>
      </c>
    </row>
    <row r="101" spans="1:16" ht="12.75">
      <c r="A101" s="18" t="s">
        <v>38</v>
      </c>
      <c s="23" t="s">
        <v>197</v>
      </c>
      <c s="23" t="s">
        <v>198</v>
      </c>
      <c s="18" t="s">
        <v>40</v>
      </c>
      <c s="24" t="s">
        <v>199</v>
      </c>
      <c s="25" t="s">
        <v>103</v>
      </c>
      <c s="26">
        <v>4616.2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25.5">
      <c r="A102" s="28" t="s">
        <v>43</v>
      </c>
      <c r="E102" s="29" t="s">
        <v>195</v>
      </c>
    </row>
    <row r="103" spans="1:5" ht="51">
      <c r="A103" s="30" t="s">
        <v>45</v>
      </c>
      <c r="E103" s="31" t="s">
        <v>200</v>
      </c>
    </row>
    <row r="104" spans="1:5" ht="140.25">
      <c r="A104" t="s">
        <v>46</v>
      </c>
      <c r="E104" s="29" t="s">
        <v>191</v>
      </c>
    </row>
    <row r="105" spans="1:16" ht="12.75">
      <c r="A105" s="18" t="s">
        <v>38</v>
      </c>
      <c s="23" t="s">
        <v>201</v>
      </c>
      <c s="23" t="s">
        <v>202</v>
      </c>
      <c s="18" t="s">
        <v>40</v>
      </c>
      <c s="24" t="s">
        <v>203</v>
      </c>
      <c s="25" t="s">
        <v>103</v>
      </c>
      <c s="26">
        <v>6116.5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25.5">
      <c r="A106" s="28" t="s">
        <v>43</v>
      </c>
      <c r="E106" s="29" t="s">
        <v>204</v>
      </c>
    </row>
    <row r="107" spans="1:5" ht="63.75">
      <c r="A107" s="30" t="s">
        <v>45</v>
      </c>
      <c r="E107" s="31" t="s">
        <v>205</v>
      </c>
    </row>
    <row r="108" spans="1:5" ht="140.25">
      <c r="A108" t="s">
        <v>46</v>
      </c>
      <c r="E108" s="29" t="s">
        <v>191</v>
      </c>
    </row>
    <row r="109" spans="1:16" ht="12.75">
      <c r="A109" s="18" t="s">
        <v>38</v>
      </c>
      <c s="23" t="s">
        <v>206</v>
      </c>
      <c s="23" t="s">
        <v>207</v>
      </c>
      <c s="18" t="s">
        <v>40</v>
      </c>
      <c s="24" t="s">
        <v>208</v>
      </c>
      <c s="25" t="s">
        <v>209</v>
      </c>
      <c s="26">
        <v>3000</v>
      </c>
      <c s="27">
        <v>0</v>
      </c>
      <c s="27">
        <f>ROUND(ROUND(H109,2)*ROUND(G109,3),2)</f>
      </c>
      <c r="O109">
        <f>(I109*21)/100</f>
      </c>
      <c t="s">
        <v>16</v>
      </c>
    </row>
    <row r="110" spans="1:5" ht="89.25">
      <c r="A110" s="28" t="s">
        <v>43</v>
      </c>
      <c r="E110" s="29" t="s">
        <v>210</v>
      </c>
    </row>
    <row r="111" spans="1:5" ht="12.75">
      <c r="A111" s="30" t="s">
        <v>45</v>
      </c>
      <c r="E111" s="31" t="s">
        <v>211</v>
      </c>
    </row>
    <row r="112" spans="1:5" ht="51">
      <c r="A112" t="s">
        <v>46</v>
      </c>
      <c r="E112" s="29" t="s">
        <v>212</v>
      </c>
    </row>
    <row r="113" spans="1:16" ht="12.75">
      <c r="A113" s="18" t="s">
        <v>38</v>
      </c>
      <c s="23" t="s">
        <v>213</v>
      </c>
      <c s="23" t="s">
        <v>214</v>
      </c>
      <c s="18" t="s">
        <v>40</v>
      </c>
      <c s="24" t="s">
        <v>215</v>
      </c>
      <c s="25" t="s">
        <v>103</v>
      </c>
      <c s="26">
        <v>118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38.25">
      <c r="A114" s="28" t="s">
        <v>43</v>
      </c>
      <c r="E114" s="29" t="s">
        <v>216</v>
      </c>
    </row>
    <row r="115" spans="1:5" ht="12.75">
      <c r="A115" s="30" t="s">
        <v>45</v>
      </c>
      <c r="E115" s="31" t="s">
        <v>217</v>
      </c>
    </row>
    <row r="116" spans="1:5" ht="153">
      <c r="A116" t="s">
        <v>46</v>
      </c>
      <c r="E116" s="29" t="s">
        <v>218</v>
      </c>
    </row>
    <row r="117" spans="1:16" ht="12.75">
      <c r="A117" s="18" t="s">
        <v>38</v>
      </c>
      <c s="23" t="s">
        <v>219</v>
      </c>
      <c s="23" t="s">
        <v>220</v>
      </c>
      <c s="18" t="s">
        <v>40</v>
      </c>
      <c s="24" t="s">
        <v>221</v>
      </c>
      <c s="25" t="s">
        <v>103</v>
      </c>
      <c s="26">
        <v>108</v>
      </c>
      <c s="27">
        <v>0</v>
      </c>
      <c s="27">
        <f>ROUND(ROUND(H117,2)*ROUND(G117,3),2)</f>
      </c>
      <c r="O117">
        <f>(I117*21)/100</f>
      </c>
      <c t="s">
        <v>16</v>
      </c>
    </row>
    <row r="118" spans="1:5" ht="38.25">
      <c r="A118" s="28" t="s">
        <v>43</v>
      </c>
      <c r="E118" s="29" t="s">
        <v>222</v>
      </c>
    </row>
    <row r="119" spans="1:5" ht="12.75">
      <c r="A119" s="30" t="s">
        <v>45</v>
      </c>
      <c r="E119" s="31" t="s">
        <v>223</v>
      </c>
    </row>
    <row r="120" spans="1:5" ht="153">
      <c r="A120" t="s">
        <v>46</v>
      </c>
      <c r="E120" s="29" t="s">
        <v>218</v>
      </c>
    </row>
    <row r="121" spans="1:16" ht="12.75">
      <c r="A121" s="18" t="s">
        <v>38</v>
      </c>
      <c s="23" t="s">
        <v>224</v>
      </c>
      <c s="23" t="s">
        <v>225</v>
      </c>
      <c s="18" t="s">
        <v>40</v>
      </c>
      <c s="24" t="s">
        <v>226</v>
      </c>
      <c s="25" t="s">
        <v>103</v>
      </c>
      <c s="26">
        <v>2.5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38.25">
      <c r="A122" s="28" t="s">
        <v>43</v>
      </c>
      <c r="E122" s="29" t="s">
        <v>227</v>
      </c>
    </row>
    <row r="123" spans="1:5" ht="12.75">
      <c r="A123" s="30" t="s">
        <v>45</v>
      </c>
      <c r="E123" s="31" t="s">
        <v>228</v>
      </c>
    </row>
    <row r="124" spans="1:5" ht="153">
      <c r="A124" t="s">
        <v>46</v>
      </c>
      <c r="E124" s="29" t="s">
        <v>218</v>
      </c>
    </row>
    <row r="125" spans="1:16" ht="25.5">
      <c r="A125" s="18" t="s">
        <v>38</v>
      </c>
      <c s="23" t="s">
        <v>229</v>
      </c>
      <c s="23" t="s">
        <v>230</v>
      </c>
      <c s="18" t="s">
        <v>40</v>
      </c>
      <c s="24" t="s">
        <v>231</v>
      </c>
      <c s="25" t="s">
        <v>103</v>
      </c>
      <c s="26">
        <v>1.5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38.25">
      <c r="A126" s="28" t="s">
        <v>43</v>
      </c>
      <c r="E126" s="29" t="s">
        <v>232</v>
      </c>
    </row>
    <row r="127" spans="1:5" ht="12.75">
      <c r="A127" s="30" t="s">
        <v>45</v>
      </c>
      <c r="E127" s="31" t="s">
        <v>233</v>
      </c>
    </row>
    <row r="128" spans="1:5" ht="153">
      <c r="A128" t="s">
        <v>46</v>
      </c>
      <c r="E128" s="29" t="s">
        <v>218</v>
      </c>
    </row>
    <row r="129" spans="1:16" ht="12.75">
      <c r="A129" s="18" t="s">
        <v>38</v>
      </c>
      <c s="23" t="s">
        <v>234</v>
      </c>
      <c s="23" t="s">
        <v>235</v>
      </c>
      <c s="18" t="s">
        <v>40</v>
      </c>
      <c s="24" t="s">
        <v>236</v>
      </c>
      <c s="25" t="s">
        <v>209</v>
      </c>
      <c s="26">
        <v>64.2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12.75">
      <c r="A130" s="28" t="s">
        <v>43</v>
      </c>
      <c r="E130" s="29" t="s">
        <v>118</v>
      </c>
    </row>
    <row r="131" spans="1:5" ht="51">
      <c r="A131" s="30" t="s">
        <v>45</v>
      </c>
      <c r="E131" s="31" t="s">
        <v>237</v>
      </c>
    </row>
    <row r="132" spans="1:5" ht="38.25">
      <c r="A132" t="s">
        <v>46</v>
      </c>
      <c r="E132" s="29" t="s">
        <v>238</v>
      </c>
    </row>
    <row r="133" spans="1:18" ht="12.75" customHeight="1">
      <c r="A133" s="5" t="s">
        <v>36</v>
      </c>
      <c s="5"/>
      <c s="35" t="s">
        <v>33</v>
      </c>
      <c s="5"/>
      <c s="21" t="s">
        <v>239</v>
      </c>
      <c s="5"/>
      <c s="5"/>
      <c s="5"/>
      <c s="36">
        <f>0+Q133</f>
      </c>
      <c r="O133">
        <f>0+R133</f>
      </c>
      <c r="Q133">
        <f>0+I134+I138+I142+I146+I150+I154+I158+I162+I166+I170+I174+I178+I182</f>
      </c>
      <c>
        <f>0+O134+O138+O142+O146+O150+O154+O158+O162+O166+O170+O174+O178+O182</f>
      </c>
    </row>
    <row r="134" spans="1:16" ht="12.75">
      <c r="A134" s="18" t="s">
        <v>38</v>
      </c>
      <c s="23" t="s">
        <v>240</v>
      </c>
      <c s="23" t="s">
        <v>241</v>
      </c>
      <c s="18" t="s">
        <v>40</v>
      </c>
      <c s="24" t="s">
        <v>242</v>
      </c>
      <c s="25" t="s">
        <v>243</v>
      </c>
      <c s="26">
        <v>152</v>
      </c>
      <c s="27">
        <v>0</v>
      </c>
      <c s="27">
        <f>ROUND(ROUND(H134,2)*ROUND(G134,3),2)</f>
      </c>
      <c r="O134">
        <f>(I134*21)/100</f>
      </c>
      <c t="s">
        <v>16</v>
      </c>
    </row>
    <row r="135" spans="1:5" ht="12.75">
      <c r="A135" s="28" t="s">
        <v>43</v>
      </c>
      <c r="E135" s="29" t="s">
        <v>244</v>
      </c>
    </row>
    <row r="136" spans="1:5" ht="38.25">
      <c r="A136" s="30" t="s">
        <v>45</v>
      </c>
      <c r="E136" s="31" t="s">
        <v>245</v>
      </c>
    </row>
    <row r="137" spans="1:5" ht="51">
      <c r="A137" t="s">
        <v>46</v>
      </c>
      <c r="E137" s="29" t="s">
        <v>246</v>
      </c>
    </row>
    <row r="138" spans="1:16" ht="12.75">
      <c r="A138" s="18" t="s">
        <v>38</v>
      </c>
      <c s="23" t="s">
        <v>247</v>
      </c>
      <c s="23" t="s">
        <v>248</v>
      </c>
      <c s="18" t="s">
        <v>40</v>
      </c>
      <c s="24" t="s">
        <v>249</v>
      </c>
      <c s="25" t="s">
        <v>243</v>
      </c>
      <c s="26">
        <v>136</v>
      </c>
      <c s="27">
        <v>0</v>
      </c>
      <c s="27">
        <f>ROUND(ROUND(H138,2)*ROUND(G138,3),2)</f>
      </c>
      <c r="O138">
        <f>(I138*21)/100</f>
      </c>
      <c t="s">
        <v>16</v>
      </c>
    </row>
    <row r="139" spans="1:5" ht="12.75">
      <c r="A139" s="28" t="s">
        <v>43</v>
      </c>
      <c r="E139" s="29" t="s">
        <v>250</v>
      </c>
    </row>
    <row r="140" spans="1:5" ht="12.75">
      <c r="A140" s="30" t="s">
        <v>45</v>
      </c>
      <c r="E140" s="31" t="s">
        <v>251</v>
      </c>
    </row>
    <row r="141" spans="1:5" ht="25.5">
      <c r="A141" t="s">
        <v>46</v>
      </c>
      <c r="E141" s="29" t="s">
        <v>252</v>
      </c>
    </row>
    <row r="142" spans="1:16" ht="25.5">
      <c r="A142" s="18" t="s">
        <v>38</v>
      </c>
      <c s="23" t="s">
        <v>253</v>
      </c>
      <c s="23" t="s">
        <v>254</v>
      </c>
      <c s="18" t="s">
        <v>40</v>
      </c>
      <c s="24" t="s">
        <v>255</v>
      </c>
      <c s="25" t="s">
        <v>243</v>
      </c>
      <c s="26">
        <v>64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12.75">
      <c r="A143" s="28" t="s">
        <v>43</v>
      </c>
      <c r="E143" s="29" t="s">
        <v>40</v>
      </c>
    </row>
    <row r="144" spans="1:5" ht="204">
      <c r="A144" s="30" t="s">
        <v>45</v>
      </c>
      <c r="E144" s="31" t="s">
        <v>256</v>
      </c>
    </row>
    <row r="145" spans="1:5" ht="25.5">
      <c r="A145" t="s">
        <v>46</v>
      </c>
      <c r="E145" s="29" t="s">
        <v>257</v>
      </c>
    </row>
    <row r="146" spans="1:16" ht="12.75">
      <c r="A146" s="18" t="s">
        <v>38</v>
      </c>
      <c s="23" t="s">
        <v>258</v>
      </c>
      <c s="23" t="s">
        <v>259</v>
      </c>
      <c s="18" t="s">
        <v>40</v>
      </c>
      <c s="24" t="s">
        <v>260</v>
      </c>
      <c s="25" t="s">
        <v>243</v>
      </c>
      <c s="26">
        <v>25</v>
      </c>
      <c s="27">
        <v>0</v>
      </c>
      <c s="27">
        <f>ROUND(ROUND(H146,2)*ROUND(G146,3),2)</f>
      </c>
      <c r="O146">
        <f>(I146*21)/100</f>
      </c>
      <c t="s">
        <v>16</v>
      </c>
    </row>
    <row r="147" spans="1:5" ht="12.75">
      <c r="A147" s="28" t="s">
        <v>43</v>
      </c>
      <c r="E147" s="29" t="s">
        <v>250</v>
      </c>
    </row>
    <row r="148" spans="1:5" ht="12.75">
      <c r="A148" s="30" t="s">
        <v>45</v>
      </c>
      <c r="E148" s="31" t="s">
        <v>261</v>
      </c>
    </row>
    <row r="149" spans="1:5" ht="25.5">
      <c r="A149" t="s">
        <v>46</v>
      </c>
      <c r="E149" s="29" t="s">
        <v>262</v>
      </c>
    </row>
    <row r="150" spans="1:16" ht="12.75">
      <c r="A150" s="18" t="s">
        <v>38</v>
      </c>
      <c s="23" t="s">
        <v>263</v>
      </c>
      <c s="23" t="s">
        <v>264</v>
      </c>
      <c s="18" t="s">
        <v>40</v>
      </c>
      <c s="24" t="s">
        <v>265</v>
      </c>
      <c s="25" t="s">
        <v>243</v>
      </c>
      <c s="26">
        <v>25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12.75">
      <c r="A151" s="28" t="s">
        <v>43</v>
      </c>
      <c r="E151" s="29" t="s">
        <v>250</v>
      </c>
    </row>
    <row r="152" spans="1:5" ht="12.75">
      <c r="A152" s="30" t="s">
        <v>45</v>
      </c>
      <c r="E152" s="31" t="s">
        <v>266</v>
      </c>
    </row>
    <row r="153" spans="1:5" ht="25.5">
      <c r="A153" t="s">
        <v>46</v>
      </c>
      <c r="E153" s="29" t="s">
        <v>262</v>
      </c>
    </row>
    <row r="154" spans="1:16" ht="25.5">
      <c r="A154" s="18" t="s">
        <v>38</v>
      </c>
      <c s="23" t="s">
        <v>267</v>
      </c>
      <c s="23" t="s">
        <v>268</v>
      </c>
      <c s="18" t="s">
        <v>40</v>
      </c>
      <c s="24" t="s">
        <v>269</v>
      </c>
      <c s="25" t="s">
        <v>243</v>
      </c>
      <c s="26">
        <v>43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12.75">
      <c r="A155" s="28" t="s">
        <v>43</v>
      </c>
      <c r="E155" s="29" t="s">
        <v>40</v>
      </c>
    </row>
    <row r="156" spans="1:5" ht="12.75">
      <c r="A156" s="30" t="s">
        <v>45</v>
      </c>
      <c r="E156" s="31" t="s">
        <v>270</v>
      </c>
    </row>
    <row r="157" spans="1:5" ht="25.5">
      <c r="A157" t="s">
        <v>46</v>
      </c>
      <c r="E157" s="29" t="s">
        <v>271</v>
      </c>
    </row>
    <row r="158" spans="1:16" ht="25.5">
      <c r="A158" s="18" t="s">
        <v>38</v>
      </c>
      <c s="23" t="s">
        <v>272</v>
      </c>
      <c s="23" t="s">
        <v>273</v>
      </c>
      <c s="18" t="s">
        <v>40</v>
      </c>
      <c s="24" t="s">
        <v>274</v>
      </c>
      <c s="25" t="s">
        <v>103</v>
      </c>
      <c s="26">
        <v>343.725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12.75">
      <c r="A159" s="28" t="s">
        <v>43</v>
      </c>
      <c r="E159" s="29" t="s">
        <v>118</v>
      </c>
    </row>
    <row r="160" spans="1:5" ht="102">
      <c r="A160" s="30" t="s">
        <v>45</v>
      </c>
      <c r="E160" s="31" t="s">
        <v>275</v>
      </c>
    </row>
    <row r="161" spans="1:5" ht="38.25">
      <c r="A161" t="s">
        <v>46</v>
      </c>
      <c r="E161" s="29" t="s">
        <v>276</v>
      </c>
    </row>
    <row r="162" spans="1:16" ht="12.75">
      <c r="A162" s="18" t="s">
        <v>38</v>
      </c>
      <c s="23" t="s">
        <v>277</v>
      </c>
      <c s="23" t="s">
        <v>278</v>
      </c>
      <c s="18" t="s">
        <v>40</v>
      </c>
      <c s="24" t="s">
        <v>279</v>
      </c>
      <c s="25" t="s">
        <v>103</v>
      </c>
      <c s="26">
        <v>329.683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12.75">
      <c r="A163" s="28" t="s">
        <v>43</v>
      </c>
      <c r="E163" s="29" t="s">
        <v>280</v>
      </c>
    </row>
    <row r="164" spans="1:5" ht="76.5">
      <c r="A164" s="30" t="s">
        <v>45</v>
      </c>
      <c r="E164" s="31" t="s">
        <v>281</v>
      </c>
    </row>
    <row r="165" spans="1:5" ht="38.25">
      <c r="A165" t="s">
        <v>46</v>
      </c>
      <c r="E165" s="29" t="s">
        <v>276</v>
      </c>
    </row>
    <row r="166" spans="1:16" ht="12.75">
      <c r="A166" s="18" t="s">
        <v>38</v>
      </c>
      <c s="23" t="s">
        <v>282</v>
      </c>
      <c s="23" t="s">
        <v>283</v>
      </c>
      <c s="18" t="s">
        <v>40</v>
      </c>
      <c s="24" t="s">
        <v>284</v>
      </c>
      <c s="25" t="s">
        <v>209</v>
      </c>
      <c s="26">
        <v>119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25.5">
      <c r="A167" s="28" t="s">
        <v>43</v>
      </c>
      <c r="E167" s="29" t="s">
        <v>285</v>
      </c>
    </row>
    <row r="168" spans="1:5" ht="12.75">
      <c r="A168" s="30" t="s">
        <v>45</v>
      </c>
      <c r="E168" s="31" t="s">
        <v>286</v>
      </c>
    </row>
    <row r="169" spans="1:5" ht="51">
      <c r="A169" t="s">
        <v>46</v>
      </c>
      <c r="E169" s="29" t="s">
        <v>287</v>
      </c>
    </row>
    <row r="170" spans="1:16" ht="12.75">
      <c r="A170" s="18" t="s">
        <v>38</v>
      </c>
      <c s="23" t="s">
        <v>288</v>
      </c>
      <c s="23" t="s">
        <v>289</v>
      </c>
      <c s="18" t="s">
        <v>40</v>
      </c>
      <c s="24" t="s">
        <v>290</v>
      </c>
      <c s="25" t="s">
        <v>209</v>
      </c>
      <c s="26">
        <v>6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12.75">
      <c r="A171" s="28" t="s">
        <v>43</v>
      </c>
      <c r="E171" s="29" t="s">
        <v>291</v>
      </c>
    </row>
    <row r="172" spans="1:5" ht="12.75">
      <c r="A172" s="30" t="s">
        <v>45</v>
      </c>
      <c r="E172" s="31" t="s">
        <v>292</v>
      </c>
    </row>
    <row r="173" spans="1:5" ht="51">
      <c r="A173" t="s">
        <v>46</v>
      </c>
      <c r="E173" s="29" t="s">
        <v>287</v>
      </c>
    </row>
    <row r="174" spans="1:16" ht="12.75">
      <c r="A174" s="18" t="s">
        <v>38</v>
      </c>
      <c s="23" t="s">
        <v>293</v>
      </c>
      <c s="23" t="s">
        <v>294</v>
      </c>
      <c s="18" t="s">
        <v>40</v>
      </c>
      <c s="24" t="s">
        <v>295</v>
      </c>
      <c s="25" t="s">
        <v>209</v>
      </c>
      <c s="26">
        <v>17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25.5">
      <c r="A175" s="28" t="s">
        <v>43</v>
      </c>
      <c r="E175" s="29" t="s">
        <v>296</v>
      </c>
    </row>
    <row r="176" spans="1:5" ht="51">
      <c r="A176" s="30" t="s">
        <v>45</v>
      </c>
      <c r="E176" s="31" t="s">
        <v>297</v>
      </c>
    </row>
    <row r="177" spans="1:5" ht="51">
      <c r="A177" t="s">
        <v>46</v>
      </c>
      <c r="E177" s="29" t="s">
        <v>287</v>
      </c>
    </row>
    <row r="178" spans="1:16" ht="12.75">
      <c r="A178" s="18" t="s">
        <v>38</v>
      </c>
      <c s="23" t="s">
        <v>298</v>
      </c>
      <c s="23" t="s">
        <v>299</v>
      </c>
      <c s="18" t="s">
        <v>40</v>
      </c>
      <c s="24" t="s">
        <v>300</v>
      </c>
      <c s="25" t="s">
        <v>209</v>
      </c>
      <c s="26">
        <v>64.2</v>
      </c>
      <c s="27">
        <v>0</v>
      </c>
      <c s="27">
        <f>ROUND(ROUND(H178,2)*ROUND(G178,3),2)</f>
      </c>
      <c r="O178">
        <f>(I178*21)/100</f>
      </c>
      <c t="s">
        <v>16</v>
      </c>
    </row>
    <row r="179" spans="1:5" ht="12.75">
      <c r="A179" s="28" t="s">
        <v>43</v>
      </c>
      <c r="E179" s="29" t="s">
        <v>118</v>
      </c>
    </row>
    <row r="180" spans="1:5" ht="51">
      <c r="A180" s="30" t="s">
        <v>45</v>
      </c>
      <c r="E180" s="31" t="s">
        <v>237</v>
      </c>
    </row>
    <row r="181" spans="1:5" ht="25.5">
      <c r="A181" t="s">
        <v>46</v>
      </c>
      <c r="E181" s="29" t="s">
        <v>301</v>
      </c>
    </row>
    <row r="182" spans="1:16" ht="12.75">
      <c r="A182" s="18" t="s">
        <v>38</v>
      </c>
      <c s="23" t="s">
        <v>302</v>
      </c>
      <c s="23" t="s">
        <v>303</v>
      </c>
      <c s="18" t="s">
        <v>40</v>
      </c>
      <c s="24" t="s">
        <v>304</v>
      </c>
      <c s="25" t="s">
        <v>103</v>
      </c>
      <c s="26">
        <v>23861.1</v>
      </c>
      <c s="27">
        <v>0</v>
      </c>
      <c s="27">
        <f>ROUND(ROUND(H182,2)*ROUND(G182,3),2)</f>
      </c>
      <c r="O182">
        <f>(I182*21)/100</f>
      </c>
      <c t="s">
        <v>16</v>
      </c>
    </row>
    <row r="183" spans="1:5" ht="25.5">
      <c r="A183" s="28" t="s">
        <v>43</v>
      </c>
      <c r="E183" s="29" t="s">
        <v>305</v>
      </c>
    </row>
    <row r="184" spans="1:5" ht="51">
      <c r="A184" s="30" t="s">
        <v>45</v>
      </c>
      <c r="E184" s="31" t="s">
        <v>306</v>
      </c>
    </row>
    <row r="185" spans="1:5" ht="25.5">
      <c r="A185" t="s">
        <v>46</v>
      </c>
      <c r="E185" s="29" t="s">
        <v>307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0+O8+O17+O54+O59+O72+O89+O98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308</v>
      </c>
      <c s="32">
        <f>0+I8+I17+I54+I59+I72+I89+I98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308</v>
      </c>
      <c s="5"/>
      <c s="14" t="s">
        <v>309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83</v>
      </c>
      <c s="18" t="s">
        <v>160</v>
      </c>
      <c s="24" t="s">
        <v>84</v>
      </c>
      <c s="25" t="s">
        <v>85</v>
      </c>
      <c s="26">
        <v>1076.58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86</v>
      </c>
    </row>
    <row r="11" spans="1:5" ht="165.75">
      <c r="A11" s="30" t="s">
        <v>45</v>
      </c>
      <c r="E11" s="31" t="s">
        <v>310</v>
      </c>
    </row>
    <row r="12" spans="1:5" ht="25.5">
      <c r="A12" t="s">
        <v>46</v>
      </c>
      <c r="E12" s="29" t="s">
        <v>88</v>
      </c>
    </row>
    <row r="13" spans="1:16" ht="12.75">
      <c r="A13" s="18" t="s">
        <v>38</v>
      </c>
      <c s="23" t="s">
        <v>16</v>
      </c>
      <c s="23" t="s">
        <v>83</v>
      </c>
      <c s="18" t="s">
        <v>165</v>
      </c>
      <c s="24" t="s">
        <v>84</v>
      </c>
      <c s="25" t="s">
        <v>85</v>
      </c>
      <c s="26">
        <v>133.92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311</v>
      </c>
    </row>
    <row r="15" spans="1:5" ht="89.25">
      <c r="A15" s="30" t="s">
        <v>45</v>
      </c>
      <c r="E15" s="31" t="s">
        <v>312</v>
      </c>
    </row>
    <row r="16" spans="1:5" ht="25.5">
      <c r="A16" t="s">
        <v>46</v>
      </c>
      <c r="E16" s="29" t="s">
        <v>88</v>
      </c>
    </row>
    <row r="17" spans="1:18" ht="12.75" customHeight="1">
      <c r="A17" s="5" t="s">
        <v>36</v>
      </c>
      <c s="5"/>
      <c s="35" t="s">
        <v>22</v>
      </c>
      <c s="5"/>
      <c s="21" t="s">
        <v>89</v>
      </c>
      <c s="5"/>
      <c s="5"/>
      <c s="5"/>
      <c s="36">
        <f>0+Q17</f>
      </c>
      <c r="O17">
        <f>0+R17</f>
      </c>
      <c r="Q17">
        <f>0+I18+I22+I26+I30+I34+I38+I42+I46+I50</f>
      </c>
      <c>
        <f>0+O18+O22+O26+O30+O34+O38+O42+O46+O50</f>
      </c>
    </row>
    <row r="18" spans="1:16" ht="12.75">
      <c r="A18" s="18" t="s">
        <v>38</v>
      </c>
      <c s="23" t="s">
        <v>15</v>
      </c>
      <c s="23" t="s">
        <v>96</v>
      </c>
      <c s="18" t="s">
        <v>40</v>
      </c>
      <c s="24" t="s">
        <v>97</v>
      </c>
      <c s="25" t="s">
        <v>92</v>
      </c>
      <c s="26">
        <v>30.73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118</v>
      </c>
    </row>
    <row r="20" spans="1:5" ht="38.25">
      <c r="A20" s="30" t="s">
        <v>45</v>
      </c>
      <c r="E20" s="31" t="s">
        <v>313</v>
      </c>
    </row>
    <row r="21" spans="1:5" ht="369.75">
      <c r="A21" t="s">
        <v>46</v>
      </c>
      <c r="E21" s="29" t="s">
        <v>100</v>
      </c>
    </row>
    <row r="22" spans="1:16" ht="12.75">
      <c r="A22" s="18" t="s">
        <v>38</v>
      </c>
      <c s="23" t="s">
        <v>26</v>
      </c>
      <c s="23" t="s">
        <v>314</v>
      </c>
      <c s="18" t="s">
        <v>40</v>
      </c>
      <c s="24" t="s">
        <v>315</v>
      </c>
      <c s="25" t="s">
        <v>209</v>
      </c>
      <c s="26">
        <v>8.4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316</v>
      </c>
    </row>
    <row r="24" spans="1:5" ht="12.75">
      <c r="A24" s="30" t="s">
        <v>45</v>
      </c>
      <c r="E24" s="31" t="s">
        <v>317</v>
      </c>
    </row>
    <row r="25" spans="1:5" ht="25.5">
      <c r="A25" t="s">
        <v>46</v>
      </c>
      <c r="E25" s="29" t="s">
        <v>318</v>
      </c>
    </row>
    <row r="26" spans="1:16" ht="12.75">
      <c r="A26" s="18" t="s">
        <v>38</v>
      </c>
      <c s="23" t="s">
        <v>28</v>
      </c>
      <c s="23" t="s">
        <v>319</v>
      </c>
      <c s="18" t="s">
        <v>40</v>
      </c>
      <c s="24" t="s">
        <v>320</v>
      </c>
      <c s="25" t="s">
        <v>92</v>
      </c>
      <c s="26">
        <v>16.8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118</v>
      </c>
    </row>
    <row r="28" spans="1:5" ht="12.75">
      <c r="A28" s="30" t="s">
        <v>45</v>
      </c>
      <c r="E28" s="31" t="s">
        <v>321</v>
      </c>
    </row>
    <row r="29" spans="1:5" ht="318.75">
      <c r="A29" t="s">
        <v>46</v>
      </c>
      <c r="E29" s="29" t="s">
        <v>322</v>
      </c>
    </row>
    <row r="30" spans="1:16" ht="12.75">
      <c r="A30" s="18" t="s">
        <v>38</v>
      </c>
      <c s="23" t="s">
        <v>30</v>
      </c>
      <c s="23" t="s">
        <v>323</v>
      </c>
      <c s="18" t="s">
        <v>40</v>
      </c>
      <c s="24" t="s">
        <v>324</v>
      </c>
      <c s="25" t="s">
        <v>92</v>
      </c>
      <c s="26">
        <v>482.76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118</v>
      </c>
    </row>
    <row r="32" spans="1:5" ht="51">
      <c r="A32" s="30" t="s">
        <v>45</v>
      </c>
      <c r="E32" s="31" t="s">
        <v>325</v>
      </c>
    </row>
    <row r="33" spans="1:5" ht="318.75">
      <c r="A33" t="s">
        <v>46</v>
      </c>
      <c r="E33" s="29" t="s">
        <v>322</v>
      </c>
    </row>
    <row r="34" spans="1:16" ht="12.75">
      <c r="A34" s="18" t="s">
        <v>38</v>
      </c>
      <c s="23" t="s">
        <v>111</v>
      </c>
      <c s="23" t="s">
        <v>326</v>
      </c>
      <c s="18" t="s">
        <v>40</v>
      </c>
      <c s="24" t="s">
        <v>327</v>
      </c>
      <c s="25" t="s">
        <v>92</v>
      </c>
      <c s="26">
        <v>8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328</v>
      </c>
    </row>
    <row r="37" spans="1:5" ht="318.75">
      <c r="A37" t="s">
        <v>46</v>
      </c>
      <c r="E37" s="29" t="s">
        <v>322</v>
      </c>
    </row>
    <row r="38" spans="1:16" ht="12.75">
      <c r="A38" s="18" t="s">
        <v>38</v>
      </c>
      <c s="23" t="s">
        <v>69</v>
      </c>
      <c s="23" t="s">
        <v>112</v>
      </c>
      <c s="18" t="s">
        <v>40</v>
      </c>
      <c s="24" t="s">
        <v>113</v>
      </c>
      <c s="25" t="s">
        <v>92</v>
      </c>
      <c s="26">
        <v>538.29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76.5">
      <c r="A40" s="30" t="s">
        <v>45</v>
      </c>
      <c r="E40" s="31" t="s">
        <v>329</v>
      </c>
    </row>
    <row r="41" spans="1:5" ht="191.25">
      <c r="A41" t="s">
        <v>46</v>
      </c>
      <c r="E41" s="29" t="s">
        <v>115</v>
      </c>
    </row>
    <row r="42" spans="1:16" ht="12.75">
      <c r="A42" s="18" t="s">
        <v>38</v>
      </c>
      <c s="23" t="s">
        <v>33</v>
      </c>
      <c s="23" t="s">
        <v>330</v>
      </c>
      <c s="18" t="s">
        <v>40</v>
      </c>
      <c s="24" t="s">
        <v>331</v>
      </c>
      <c s="25" t="s">
        <v>92</v>
      </c>
      <c s="26">
        <v>303.151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25.5">
      <c r="A43" s="28" t="s">
        <v>43</v>
      </c>
      <c r="E43" s="29" t="s">
        <v>332</v>
      </c>
    </row>
    <row r="44" spans="1:5" ht="76.5">
      <c r="A44" s="30" t="s">
        <v>45</v>
      </c>
      <c r="E44" s="31" t="s">
        <v>333</v>
      </c>
    </row>
    <row r="45" spans="1:5" ht="229.5">
      <c r="A45" t="s">
        <v>46</v>
      </c>
      <c r="E45" s="29" t="s">
        <v>334</v>
      </c>
    </row>
    <row r="46" spans="1:16" ht="12.75">
      <c r="A46" s="18" t="s">
        <v>38</v>
      </c>
      <c s="23" t="s">
        <v>35</v>
      </c>
      <c s="23" t="s">
        <v>335</v>
      </c>
      <c s="18" t="s">
        <v>40</v>
      </c>
      <c s="24" t="s">
        <v>336</v>
      </c>
      <c s="25" t="s">
        <v>92</v>
      </c>
      <c s="26">
        <v>52.68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118</v>
      </c>
    </row>
    <row r="48" spans="1:5" ht="51">
      <c r="A48" s="30" t="s">
        <v>45</v>
      </c>
      <c r="E48" s="31" t="s">
        <v>337</v>
      </c>
    </row>
    <row r="49" spans="1:5" ht="293.25">
      <c r="A49" t="s">
        <v>46</v>
      </c>
      <c r="E49" s="29" t="s">
        <v>338</v>
      </c>
    </row>
    <row r="50" spans="1:16" ht="12.75">
      <c r="A50" s="18" t="s">
        <v>38</v>
      </c>
      <c s="23" t="s">
        <v>129</v>
      </c>
      <c s="23" t="s">
        <v>121</v>
      </c>
      <c s="18" t="s">
        <v>40</v>
      </c>
      <c s="24" t="s">
        <v>122</v>
      </c>
      <c s="25" t="s">
        <v>103</v>
      </c>
      <c s="26">
        <v>350.1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118</v>
      </c>
    </row>
    <row r="52" spans="1:5" ht="76.5">
      <c r="A52" s="30" t="s">
        <v>45</v>
      </c>
      <c r="E52" s="31" t="s">
        <v>339</v>
      </c>
    </row>
    <row r="53" spans="1:5" ht="25.5">
      <c r="A53" t="s">
        <v>46</v>
      </c>
      <c r="E53" s="29" t="s">
        <v>124</v>
      </c>
    </row>
    <row r="54" spans="1:18" ht="12.75" customHeight="1">
      <c r="A54" s="5" t="s">
        <v>36</v>
      </c>
      <c s="5"/>
      <c s="35" t="s">
        <v>16</v>
      </c>
      <c s="5"/>
      <c s="21" t="s">
        <v>134</v>
      </c>
      <c s="5"/>
      <c s="5"/>
      <c s="5"/>
      <c s="36">
        <f>0+Q54</f>
      </c>
      <c r="O54">
        <f>0+R54</f>
      </c>
      <c r="Q54">
        <f>0+I55</f>
      </c>
      <c>
        <f>0+O55</f>
      </c>
    </row>
    <row r="55" spans="1:16" ht="12.75">
      <c r="A55" s="18" t="s">
        <v>38</v>
      </c>
      <c s="23" t="s">
        <v>135</v>
      </c>
      <c s="23" t="s">
        <v>340</v>
      </c>
      <c s="18" t="s">
        <v>40</v>
      </c>
      <c s="24" t="s">
        <v>341</v>
      </c>
      <c s="25" t="s">
        <v>92</v>
      </c>
      <c s="26">
        <v>16.8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118</v>
      </c>
    </row>
    <row r="57" spans="1:5" ht="12.75">
      <c r="A57" s="30" t="s">
        <v>45</v>
      </c>
      <c r="E57" s="31" t="s">
        <v>342</v>
      </c>
    </row>
    <row r="58" spans="1:5" ht="369.75">
      <c r="A58" t="s">
        <v>46</v>
      </c>
      <c r="E58" s="29" t="s">
        <v>140</v>
      </c>
    </row>
    <row r="59" spans="1:18" ht="12.75" customHeight="1">
      <c r="A59" s="5" t="s">
        <v>36</v>
      </c>
      <c s="5"/>
      <c s="35" t="s">
        <v>26</v>
      </c>
      <c s="5"/>
      <c s="21" t="s">
        <v>146</v>
      </c>
      <c s="5"/>
      <c s="5"/>
      <c s="5"/>
      <c s="36">
        <f>0+Q59</f>
      </c>
      <c r="O59">
        <f>0+R59</f>
      </c>
      <c r="Q59">
        <f>0+I60+I64+I68</f>
      </c>
      <c>
        <f>0+O60+O64+O68</f>
      </c>
    </row>
    <row r="60" spans="1:16" ht="12.75">
      <c r="A60" s="18" t="s">
        <v>38</v>
      </c>
      <c s="23" t="s">
        <v>141</v>
      </c>
      <c s="23" t="s">
        <v>343</v>
      </c>
      <c s="18" t="s">
        <v>40</v>
      </c>
      <c s="24" t="s">
        <v>344</v>
      </c>
      <c s="25" t="s">
        <v>92</v>
      </c>
      <c s="26">
        <v>8.78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25.5">
      <c r="A61" s="28" t="s">
        <v>43</v>
      </c>
      <c r="E61" s="29" t="s">
        <v>345</v>
      </c>
    </row>
    <row r="62" spans="1:5" ht="12.75">
      <c r="A62" s="30" t="s">
        <v>45</v>
      </c>
      <c r="E62" s="31" t="s">
        <v>346</v>
      </c>
    </row>
    <row r="63" spans="1:5" ht="369.75">
      <c r="A63" t="s">
        <v>46</v>
      </c>
      <c r="E63" s="29" t="s">
        <v>347</v>
      </c>
    </row>
    <row r="64" spans="1:16" ht="12.75">
      <c r="A64" s="18" t="s">
        <v>38</v>
      </c>
      <c s="23" t="s">
        <v>72</v>
      </c>
      <c s="23" t="s">
        <v>348</v>
      </c>
      <c s="18" t="s">
        <v>40</v>
      </c>
      <c s="24" t="s">
        <v>349</v>
      </c>
      <c s="25" t="s">
        <v>92</v>
      </c>
      <c s="26">
        <v>52.68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25.5">
      <c r="A65" s="28" t="s">
        <v>43</v>
      </c>
      <c r="E65" s="29" t="s">
        <v>350</v>
      </c>
    </row>
    <row r="66" spans="1:5" ht="12.75">
      <c r="A66" s="30" t="s">
        <v>45</v>
      </c>
      <c r="E66" s="31" t="s">
        <v>351</v>
      </c>
    </row>
    <row r="67" spans="1:5" ht="38.25">
      <c r="A67" t="s">
        <v>46</v>
      </c>
      <c r="E67" s="29" t="s">
        <v>352</v>
      </c>
    </row>
    <row r="68" spans="1:16" ht="12.75">
      <c r="A68" s="18" t="s">
        <v>38</v>
      </c>
      <c s="23" t="s">
        <v>75</v>
      </c>
      <c s="23" t="s">
        <v>353</v>
      </c>
      <c s="18" t="s">
        <v>40</v>
      </c>
      <c s="24" t="s">
        <v>354</v>
      </c>
      <c s="25" t="s">
        <v>92</v>
      </c>
      <c s="26">
        <v>21.95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25.5">
      <c r="A69" s="28" t="s">
        <v>43</v>
      </c>
      <c r="E69" s="29" t="s">
        <v>355</v>
      </c>
    </row>
    <row r="70" spans="1:5" ht="12.75">
      <c r="A70" s="30" t="s">
        <v>45</v>
      </c>
      <c r="E70" s="31" t="s">
        <v>356</v>
      </c>
    </row>
    <row r="71" spans="1:5" ht="102">
      <c r="A71" t="s">
        <v>46</v>
      </c>
      <c r="E71" s="29" t="s">
        <v>357</v>
      </c>
    </row>
    <row r="72" spans="1:18" ht="12.75" customHeight="1">
      <c r="A72" s="5" t="s">
        <v>36</v>
      </c>
      <c s="5"/>
      <c s="35" t="s">
        <v>28</v>
      </c>
      <c s="5"/>
      <c s="21" t="s">
        <v>152</v>
      </c>
      <c s="5"/>
      <c s="5"/>
      <c s="5"/>
      <c s="36">
        <f>0+Q72</f>
      </c>
      <c r="O72">
        <f>0+R72</f>
      </c>
      <c r="Q72">
        <f>0+I73+I77+I81+I85</f>
      </c>
      <c>
        <f>0+O73+O77+O81+O85</f>
      </c>
    </row>
    <row r="73" spans="1:16" ht="12.75">
      <c r="A73" s="18" t="s">
        <v>38</v>
      </c>
      <c s="23" t="s">
        <v>158</v>
      </c>
      <c s="23" t="s">
        <v>153</v>
      </c>
      <c s="18" t="s">
        <v>40</v>
      </c>
      <c s="24" t="s">
        <v>154</v>
      </c>
      <c s="25" t="s">
        <v>103</v>
      </c>
      <c s="26">
        <v>738.8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25.5">
      <c r="A74" s="28" t="s">
        <v>43</v>
      </c>
      <c r="E74" s="29" t="s">
        <v>358</v>
      </c>
    </row>
    <row r="75" spans="1:5" ht="76.5">
      <c r="A75" s="30" t="s">
        <v>45</v>
      </c>
      <c r="E75" s="31" t="s">
        <v>359</v>
      </c>
    </row>
    <row r="76" spans="1:5" ht="51">
      <c r="A76" t="s">
        <v>46</v>
      </c>
      <c r="E76" s="29" t="s">
        <v>157</v>
      </c>
    </row>
    <row r="77" spans="1:16" ht="12.75">
      <c r="A77" s="18" t="s">
        <v>38</v>
      </c>
      <c s="23" t="s">
        <v>164</v>
      </c>
      <c s="23" t="s">
        <v>182</v>
      </c>
      <c s="18" t="s">
        <v>40</v>
      </c>
      <c s="24" t="s">
        <v>183</v>
      </c>
      <c s="25" t="s">
        <v>103</v>
      </c>
      <c s="26">
        <v>204.5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25.5">
      <c r="A78" s="28" t="s">
        <v>43</v>
      </c>
      <c r="E78" s="29" t="s">
        <v>184</v>
      </c>
    </row>
    <row r="79" spans="1:5" ht="51">
      <c r="A79" s="30" t="s">
        <v>45</v>
      </c>
      <c r="E79" s="31" t="s">
        <v>360</v>
      </c>
    </row>
    <row r="80" spans="1:5" ht="51">
      <c r="A80" t="s">
        <v>46</v>
      </c>
      <c r="E80" s="29" t="s">
        <v>186</v>
      </c>
    </row>
    <row r="81" spans="1:16" ht="12.75">
      <c r="A81" s="18" t="s">
        <v>38</v>
      </c>
      <c s="23" t="s">
        <v>78</v>
      </c>
      <c s="23" t="s">
        <v>198</v>
      </c>
      <c s="18" t="s">
        <v>40</v>
      </c>
      <c s="24" t="s">
        <v>199</v>
      </c>
      <c s="25" t="s">
        <v>103</v>
      </c>
      <c s="26">
        <v>100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25.5">
      <c r="A82" s="28" t="s">
        <v>43</v>
      </c>
      <c r="E82" s="29" t="s">
        <v>195</v>
      </c>
    </row>
    <row r="83" spans="1:5" ht="12.75">
      <c r="A83" s="30" t="s">
        <v>45</v>
      </c>
      <c r="E83" s="31" t="s">
        <v>361</v>
      </c>
    </row>
    <row r="84" spans="1:5" ht="140.25">
      <c r="A84" t="s">
        <v>46</v>
      </c>
      <c r="E84" s="29" t="s">
        <v>191</v>
      </c>
    </row>
    <row r="85" spans="1:16" ht="12.75">
      <c r="A85" s="18" t="s">
        <v>38</v>
      </c>
      <c s="23" t="s">
        <v>172</v>
      </c>
      <c s="23" t="s">
        <v>202</v>
      </c>
      <c s="18" t="s">
        <v>40</v>
      </c>
      <c s="24" t="s">
        <v>203</v>
      </c>
      <c s="25" t="s">
        <v>103</v>
      </c>
      <c s="26">
        <v>101.5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25.5">
      <c r="A86" s="28" t="s">
        <v>43</v>
      </c>
      <c r="E86" s="29" t="s">
        <v>204</v>
      </c>
    </row>
    <row r="87" spans="1:5" ht="12.75">
      <c r="A87" s="30" t="s">
        <v>45</v>
      </c>
      <c r="E87" s="31" t="s">
        <v>362</v>
      </c>
    </row>
    <row r="88" spans="1:5" ht="140.25">
      <c r="A88" t="s">
        <v>46</v>
      </c>
      <c r="E88" s="29" t="s">
        <v>191</v>
      </c>
    </row>
    <row r="89" spans="1:18" ht="12.75" customHeight="1">
      <c r="A89" s="5" t="s">
        <v>36</v>
      </c>
      <c s="5"/>
      <c s="35" t="s">
        <v>69</v>
      </c>
      <c s="5"/>
      <c s="21" t="s">
        <v>363</v>
      </c>
      <c s="5"/>
      <c s="5"/>
      <c s="5"/>
      <c s="36">
        <f>0+Q89</f>
      </c>
      <c r="O89">
        <f>0+R89</f>
      </c>
      <c r="Q89">
        <f>0+I90+I94</f>
      </c>
      <c>
        <f>0+O90+O94</f>
      </c>
    </row>
    <row r="90" spans="1:16" ht="12.75">
      <c r="A90" s="18" t="s">
        <v>38</v>
      </c>
      <c s="23" t="s">
        <v>176</v>
      </c>
      <c s="23" t="s">
        <v>364</v>
      </c>
      <c s="18" t="s">
        <v>40</v>
      </c>
      <c s="24" t="s">
        <v>365</v>
      </c>
      <c s="25" t="s">
        <v>243</v>
      </c>
      <c s="26">
        <v>1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366</v>
      </c>
    </row>
    <row r="92" spans="1:5" ht="12.75">
      <c r="A92" s="30" t="s">
        <v>45</v>
      </c>
      <c r="E92" s="31" t="s">
        <v>367</v>
      </c>
    </row>
    <row r="93" spans="1:5" ht="242.25">
      <c r="A93" t="s">
        <v>46</v>
      </c>
      <c r="E93" s="29" t="s">
        <v>368</v>
      </c>
    </row>
    <row r="94" spans="1:16" ht="12.75">
      <c r="A94" s="18" t="s">
        <v>38</v>
      </c>
      <c s="23" t="s">
        <v>181</v>
      </c>
      <c s="23" t="s">
        <v>369</v>
      </c>
      <c s="18" t="s">
        <v>40</v>
      </c>
      <c s="24" t="s">
        <v>370</v>
      </c>
      <c s="25" t="s">
        <v>243</v>
      </c>
      <c s="26">
        <v>1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371</v>
      </c>
    </row>
    <row r="96" spans="1:5" ht="12.75">
      <c r="A96" s="30" t="s">
        <v>45</v>
      </c>
      <c r="E96" s="31" t="s">
        <v>367</v>
      </c>
    </row>
    <row r="97" spans="1:5" ht="76.5">
      <c r="A97" t="s">
        <v>46</v>
      </c>
      <c r="E97" s="29" t="s">
        <v>372</v>
      </c>
    </row>
    <row r="98" spans="1:18" ht="12.75" customHeight="1">
      <c r="A98" s="5" t="s">
        <v>36</v>
      </c>
      <c s="5"/>
      <c s="35" t="s">
        <v>33</v>
      </c>
      <c s="5"/>
      <c s="21" t="s">
        <v>239</v>
      </c>
      <c s="5"/>
      <c s="5"/>
      <c s="5"/>
      <c s="36">
        <f>0+Q98</f>
      </c>
      <c r="O98">
        <f>0+R98</f>
      </c>
      <c r="Q98">
        <f>0+I99+I103+I107+I111+I115+I119</f>
      </c>
      <c>
        <f>0+O99+O103+O107+O111+O115+O119</f>
      </c>
    </row>
    <row r="99" spans="1:16" ht="12.75">
      <c r="A99" s="18" t="s">
        <v>38</v>
      </c>
      <c s="23" t="s">
        <v>187</v>
      </c>
      <c s="23" t="s">
        <v>373</v>
      </c>
      <c s="18" t="s">
        <v>40</v>
      </c>
      <c s="24" t="s">
        <v>374</v>
      </c>
      <c s="25" t="s">
        <v>209</v>
      </c>
      <c s="26">
        <v>35.3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12.75">
      <c r="A100" s="28" t="s">
        <v>43</v>
      </c>
      <c r="E100" s="29" t="s">
        <v>118</v>
      </c>
    </row>
    <row r="101" spans="1:5" ht="12.75">
      <c r="A101" s="30" t="s">
        <v>45</v>
      </c>
      <c r="E101" s="31" t="s">
        <v>375</v>
      </c>
    </row>
    <row r="102" spans="1:5" ht="63.75">
      <c r="A102" t="s">
        <v>46</v>
      </c>
      <c r="E102" s="29" t="s">
        <v>376</v>
      </c>
    </row>
    <row r="103" spans="1:16" ht="12.75">
      <c r="A103" s="18" t="s">
        <v>38</v>
      </c>
      <c s="23" t="s">
        <v>192</v>
      </c>
      <c s="23" t="s">
        <v>377</v>
      </c>
      <c s="18" t="s">
        <v>40</v>
      </c>
      <c s="24" t="s">
        <v>378</v>
      </c>
      <c s="25" t="s">
        <v>209</v>
      </c>
      <c s="26">
        <v>52.5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280</v>
      </c>
    </row>
    <row r="105" spans="1:5" ht="12.75">
      <c r="A105" s="30" t="s">
        <v>45</v>
      </c>
      <c r="E105" s="31" t="s">
        <v>379</v>
      </c>
    </row>
    <row r="106" spans="1:5" ht="63.75">
      <c r="A106" t="s">
        <v>46</v>
      </c>
      <c r="E106" s="29" t="s">
        <v>376</v>
      </c>
    </row>
    <row r="107" spans="1:16" ht="12.75">
      <c r="A107" s="18" t="s">
        <v>38</v>
      </c>
      <c s="23" t="s">
        <v>197</v>
      </c>
      <c s="23" t="s">
        <v>380</v>
      </c>
      <c s="18" t="s">
        <v>40</v>
      </c>
      <c s="24" t="s">
        <v>381</v>
      </c>
      <c s="25" t="s">
        <v>243</v>
      </c>
      <c s="26">
        <v>6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40</v>
      </c>
    </row>
    <row r="109" spans="1:5" ht="12.75">
      <c r="A109" s="30" t="s">
        <v>45</v>
      </c>
      <c r="E109" s="31" t="s">
        <v>382</v>
      </c>
    </row>
    <row r="110" spans="1:5" ht="63.75">
      <c r="A110" t="s">
        <v>46</v>
      </c>
      <c r="E110" s="29" t="s">
        <v>383</v>
      </c>
    </row>
    <row r="111" spans="1:16" ht="12.75">
      <c r="A111" s="18" t="s">
        <v>38</v>
      </c>
      <c s="23" t="s">
        <v>201</v>
      </c>
      <c s="23" t="s">
        <v>384</v>
      </c>
      <c s="18" t="s">
        <v>40</v>
      </c>
      <c s="24" t="s">
        <v>385</v>
      </c>
      <c s="25" t="s">
        <v>243</v>
      </c>
      <c s="26">
        <v>8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12.75">
      <c r="A112" s="28" t="s">
        <v>43</v>
      </c>
      <c r="E112" s="29" t="s">
        <v>40</v>
      </c>
    </row>
    <row r="113" spans="1:5" ht="12.75">
      <c r="A113" s="30" t="s">
        <v>45</v>
      </c>
      <c r="E113" s="31" t="s">
        <v>386</v>
      </c>
    </row>
    <row r="114" spans="1:5" ht="63.75">
      <c r="A114" t="s">
        <v>46</v>
      </c>
      <c r="E114" s="29" t="s">
        <v>383</v>
      </c>
    </row>
    <row r="115" spans="1:16" ht="12.75">
      <c r="A115" s="18" t="s">
        <v>38</v>
      </c>
      <c s="23" t="s">
        <v>206</v>
      </c>
      <c s="23" t="s">
        <v>387</v>
      </c>
      <c s="18" t="s">
        <v>40</v>
      </c>
      <c s="24" t="s">
        <v>388</v>
      </c>
      <c s="25" t="s">
        <v>92</v>
      </c>
      <c s="26">
        <v>28.8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118</v>
      </c>
    </row>
    <row r="117" spans="1:5" ht="12.75">
      <c r="A117" s="30" t="s">
        <v>45</v>
      </c>
      <c r="E117" s="31" t="s">
        <v>389</v>
      </c>
    </row>
    <row r="118" spans="1:5" ht="102">
      <c r="A118" t="s">
        <v>46</v>
      </c>
      <c r="E118" s="29" t="s">
        <v>390</v>
      </c>
    </row>
    <row r="119" spans="1:16" ht="12.75">
      <c r="A119" s="18" t="s">
        <v>38</v>
      </c>
      <c s="23" t="s">
        <v>213</v>
      </c>
      <c s="23" t="s">
        <v>391</v>
      </c>
      <c s="18" t="s">
        <v>40</v>
      </c>
      <c s="24" t="s">
        <v>392</v>
      </c>
      <c s="25" t="s">
        <v>209</v>
      </c>
      <c s="26">
        <v>51.6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12.75">
      <c r="A120" s="28" t="s">
        <v>43</v>
      </c>
      <c r="E120" s="29" t="s">
        <v>393</v>
      </c>
    </row>
    <row r="121" spans="1:5" ht="12.75">
      <c r="A121" s="30" t="s">
        <v>45</v>
      </c>
      <c r="E121" s="31" t="s">
        <v>394</v>
      </c>
    </row>
    <row r="122" spans="1:5" ht="114.75">
      <c r="A122" t="s">
        <v>46</v>
      </c>
      <c r="E122" s="29" t="s">
        <v>395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0+O8+O13+O26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396</v>
      </c>
      <c s="32">
        <f>0+I8+I13+I26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396</v>
      </c>
      <c s="5"/>
      <c s="14" t="s">
        <v>397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89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90</v>
      </c>
      <c s="18" t="s">
        <v>40</v>
      </c>
      <c s="24" t="s">
        <v>91</v>
      </c>
      <c s="25" t="s">
        <v>92</v>
      </c>
      <c s="26">
        <v>125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398</v>
      </c>
    </row>
    <row r="11" spans="1:5" ht="12.75">
      <c r="A11" s="30" t="s">
        <v>45</v>
      </c>
      <c r="E11" s="31" t="s">
        <v>399</v>
      </c>
    </row>
    <row r="12" spans="1:5" ht="12.75">
      <c r="A12" t="s">
        <v>46</v>
      </c>
      <c r="E12" s="29" t="s">
        <v>400</v>
      </c>
    </row>
    <row r="13" spans="1:18" ht="12.75" customHeight="1">
      <c r="A13" s="5" t="s">
        <v>36</v>
      </c>
      <c s="5"/>
      <c s="35" t="s">
        <v>28</v>
      </c>
      <c s="5"/>
      <c s="21" t="s">
        <v>152</v>
      </c>
      <c s="5"/>
      <c s="5"/>
      <c s="5"/>
      <c s="36">
        <f>0+Q13</f>
      </c>
      <c r="O13">
        <f>0+R13</f>
      </c>
      <c r="Q13">
        <f>0+I14+I18+I22</f>
      </c>
      <c>
        <f>0+O14+O18+O22</f>
      </c>
    </row>
    <row r="14" spans="1:16" ht="12.75">
      <c r="A14" s="18" t="s">
        <v>38</v>
      </c>
      <c s="23" t="s">
        <v>16</v>
      </c>
      <c s="23" t="s">
        <v>182</v>
      </c>
      <c s="18" t="s">
        <v>40</v>
      </c>
      <c s="24" t="s">
        <v>183</v>
      </c>
      <c s="25" t="s">
        <v>103</v>
      </c>
      <c s="26">
        <v>2500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401</v>
      </c>
    </row>
    <row r="16" spans="1:5" ht="12.75">
      <c r="A16" s="30" t="s">
        <v>45</v>
      </c>
      <c r="E16" s="31" t="s">
        <v>402</v>
      </c>
    </row>
    <row r="17" spans="1:5" ht="51">
      <c r="A17" t="s">
        <v>46</v>
      </c>
      <c r="E17" s="29" t="s">
        <v>186</v>
      </c>
    </row>
    <row r="18" spans="1:16" ht="12.75">
      <c r="A18" s="18" t="s">
        <v>38</v>
      </c>
      <c s="23" t="s">
        <v>15</v>
      </c>
      <c s="23" t="s">
        <v>403</v>
      </c>
      <c s="18" t="s">
        <v>40</v>
      </c>
      <c s="24" t="s">
        <v>404</v>
      </c>
      <c s="25" t="s">
        <v>103</v>
      </c>
      <c s="26">
        <v>2500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405</v>
      </c>
    </row>
    <row r="20" spans="1:5" ht="12.75">
      <c r="A20" s="30" t="s">
        <v>45</v>
      </c>
      <c r="E20" s="31" t="s">
        <v>406</v>
      </c>
    </row>
    <row r="21" spans="1:5" ht="140.25">
      <c r="A21" t="s">
        <v>46</v>
      </c>
      <c r="E21" s="29" t="s">
        <v>191</v>
      </c>
    </row>
    <row r="22" spans="1:16" ht="12.75">
      <c r="A22" s="18" t="s">
        <v>38</v>
      </c>
      <c s="23" t="s">
        <v>26</v>
      </c>
      <c s="23" t="s">
        <v>407</v>
      </c>
      <c s="18" t="s">
        <v>40</v>
      </c>
      <c s="24" t="s">
        <v>408</v>
      </c>
      <c s="25" t="s">
        <v>85</v>
      </c>
      <c s="26">
        <v>100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76.5">
      <c r="A23" s="28" t="s">
        <v>43</v>
      </c>
      <c r="E23" s="29" t="s">
        <v>409</v>
      </c>
    </row>
    <row r="24" spans="1:5" ht="12.75">
      <c r="A24" s="30" t="s">
        <v>45</v>
      </c>
      <c r="E24" s="31" t="s">
        <v>410</v>
      </c>
    </row>
    <row r="25" spans="1:5" ht="76.5">
      <c r="A25" t="s">
        <v>46</v>
      </c>
      <c r="E25" s="29" t="s">
        <v>411</v>
      </c>
    </row>
    <row r="26" spans="1:18" ht="12.75" customHeight="1">
      <c r="A26" s="5" t="s">
        <v>36</v>
      </c>
      <c s="5"/>
      <c s="35" t="s">
        <v>33</v>
      </c>
      <c s="5"/>
      <c s="21" t="s">
        <v>239</v>
      </c>
      <c s="5"/>
      <c s="5"/>
      <c s="5"/>
      <c s="36">
        <f>0+Q26</f>
      </c>
      <c r="O26">
        <f>0+R26</f>
      </c>
      <c r="Q26">
        <f>0+I27+I31+I35+I39+I43+I47+I51+I55+I59+I63+I67+I71+I75+I79+I83+I87+I91+I95+I99+I103+I107+I111+I115+I119+I123+I127</f>
      </c>
      <c>
        <f>0+O27+O31+O35+O39+O43+O47+O51+O55+O59+O63+O67+O71+O75+O79+O83+O87+O91+O95+O99+O103+O107+O111+O115+O119+O123+O127</f>
      </c>
    </row>
    <row r="27" spans="1:16" ht="12.75">
      <c r="A27" s="18" t="s">
        <v>38</v>
      </c>
      <c s="23" t="s">
        <v>28</v>
      </c>
      <c s="23" t="s">
        <v>412</v>
      </c>
      <c s="18" t="s">
        <v>40</v>
      </c>
      <c s="24" t="s">
        <v>413</v>
      </c>
      <c s="25" t="s">
        <v>243</v>
      </c>
      <c s="26">
        <v>19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40</v>
      </c>
    </row>
    <row r="29" spans="1:5" ht="12.75">
      <c r="A29" s="30" t="s">
        <v>45</v>
      </c>
      <c r="E29" s="31" t="s">
        <v>414</v>
      </c>
    </row>
    <row r="30" spans="1:5" ht="38.25">
      <c r="A30" t="s">
        <v>46</v>
      </c>
      <c r="E30" s="29" t="s">
        <v>415</v>
      </c>
    </row>
    <row r="31" spans="1:16" ht="25.5">
      <c r="A31" s="18" t="s">
        <v>38</v>
      </c>
      <c s="23" t="s">
        <v>30</v>
      </c>
      <c s="23" t="s">
        <v>416</v>
      </c>
      <c s="18" t="s">
        <v>40</v>
      </c>
      <c s="24" t="s">
        <v>417</v>
      </c>
      <c s="25" t="s">
        <v>243</v>
      </c>
      <c s="26">
        <v>19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418</v>
      </c>
    </row>
    <row r="33" spans="1:5" ht="178.5">
      <c r="A33" s="30" t="s">
        <v>45</v>
      </c>
      <c r="E33" s="31" t="s">
        <v>419</v>
      </c>
    </row>
    <row r="34" spans="1:5" ht="63.75">
      <c r="A34" t="s">
        <v>46</v>
      </c>
      <c r="E34" s="29" t="s">
        <v>420</v>
      </c>
    </row>
    <row r="35" spans="1:16" ht="12.75">
      <c r="A35" s="18" t="s">
        <v>38</v>
      </c>
      <c s="23" t="s">
        <v>111</v>
      </c>
      <c s="23" t="s">
        <v>421</v>
      </c>
      <c s="18" t="s">
        <v>40</v>
      </c>
      <c s="24" t="s">
        <v>422</v>
      </c>
      <c s="25" t="s">
        <v>243</v>
      </c>
      <c s="26">
        <v>19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40</v>
      </c>
    </row>
    <row r="37" spans="1:5" ht="12.75">
      <c r="A37" s="30" t="s">
        <v>45</v>
      </c>
      <c r="E37" s="31" t="s">
        <v>414</v>
      </c>
    </row>
    <row r="38" spans="1:5" ht="25.5">
      <c r="A38" t="s">
        <v>46</v>
      </c>
      <c r="E38" s="29" t="s">
        <v>262</v>
      </c>
    </row>
    <row r="39" spans="1:16" ht="12.75">
      <c r="A39" s="18" t="s">
        <v>38</v>
      </c>
      <c s="23" t="s">
        <v>69</v>
      </c>
      <c s="23" t="s">
        <v>423</v>
      </c>
      <c s="18" t="s">
        <v>40</v>
      </c>
      <c s="24" t="s">
        <v>424</v>
      </c>
      <c s="25" t="s">
        <v>425</v>
      </c>
      <c s="26">
        <v>772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40</v>
      </c>
    </row>
    <row r="41" spans="1:5" ht="38.25">
      <c r="A41" s="30" t="s">
        <v>45</v>
      </c>
      <c r="E41" s="31" t="s">
        <v>426</v>
      </c>
    </row>
    <row r="42" spans="1:5" ht="25.5">
      <c r="A42" t="s">
        <v>46</v>
      </c>
      <c r="E42" s="29" t="s">
        <v>427</v>
      </c>
    </row>
    <row r="43" spans="1:16" ht="25.5">
      <c r="A43" s="18" t="s">
        <v>38</v>
      </c>
      <c s="23" t="s">
        <v>33</v>
      </c>
      <c s="23" t="s">
        <v>428</v>
      </c>
      <c s="18" t="s">
        <v>40</v>
      </c>
      <c s="24" t="s">
        <v>429</v>
      </c>
      <c s="25" t="s">
        <v>243</v>
      </c>
      <c s="26">
        <v>4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418</v>
      </c>
    </row>
    <row r="45" spans="1:5" ht="12.75">
      <c r="A45" s="30" t="s">
        <v>45</v>
      </c>
      <c r="E45" s="31" t="s">
        <v>430</v>
      </c>
    </row>
    <row r="46" spans="1:5" ht="63.75">
      <c r="A46" t="s">
        <v>46</v>
      </c>
      <c r="E46" s="29" t="s">
        <v>420</v>
      </c>
    </row>
    <row r="47" spans="1:16" ht="12.75">
      <c r="A47" s="18" t="s">
        <v>38</v>
      </c>
      <c s="23" t="s">
        <v>35</v>
      </c>
      <c s="23" t="s">
        <v>431</v>
      </c>
      <c s="18" t="s">
        <v>40</v>
      </c>
      <c s="24" t="s">
        <v>432</v>
      </c>
      <c s="25" t="s">
        <v>243</v>
      </c>
      <c s="26">
        <v>4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40</v>
      </c>
    </row>
    <row r="49" spans="1:5" ht="12.75">
      <c r="A49" s="30" t="s">
        <v>45</v>
      </c>
      <c r="E49" s="31" t="s">
        <v>433</v>
      </c>
    </row>
    <row r="50" spans="1:5" ht="25.5">
      <c r="A50" t="s">
        <v>46</v>
      </c>
      <c r="E50" s="29" t="s">
        <v>262</v>
      </c>
    </row>
    <row r="51" spans="1:16" ht="12.75">
      <c r="A51" s="18" t="s">
        <v>38</v>
      </c>
      <c s="23" t="s">
        <v>129</v>
      </c>
      <c s="23" t="s">
        <v>434</v>
      </c>
      <c s="18" t="s">
        <v>40</v>
      </c>
      <c s="24" t="s">
        <v>435</v>
      </c>
      <c s="25" t="s">
        <v>425</v>
      </c>
      <c s="26">
        <v>240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40</v>
      </c>
    </row>
    <row r="53" spans="1:5" ht="12.75">
      <c r="A53" s="30" t="s">
        <v>45</v>
      </c>
      <c r="E53" s="31" t="s">
        <v>436</v>
      </c>
    </row>
    <row r="54" spans="1:5" ht="25.5">
      <c r="A54" t="s">
        <v>46</v>
      </c>
      <c r="E54" s="29" t="s">
        <v>427</v>
      </c>
    </row>
    <row r="55" spans="1:16" ht="12.75">
      <c r="A55" s="18" t="s">
        <v>38</v>
      </c>
      <c s="23" t="s">
        <v>135</v>
      </c>
      <c s="23" t="s">
        <v>437</v>
      </c>
      <c s="18" t="s">
        <v>40</v>
      </c>
      <c s="24" t="s">
        <v>438</v>
      </c>
      <c s="25" t="s">
        <v>243</v>
      </c>
      <c s="26">
        <v>31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418</v>
      </c>
    </row>
    <row r="57" spans="1:5" ht="38.25">
      <c r="A57" s="30" t="s">
        <v>45</v>
      </c>
      <c r="E57" s="31" t="s">
        <v>439</v>
      </c>
    </row>
    <row r="58" spans="1:5" ht="63.75">
      <c r="A58" t="s">
        <v>46</v>
      </c>
      <c r="E58" s="29" t="s">
        <v>440</v>
      </c>
    </row>
    <row r="59" spans="1:16" ht="12.75">
      <c r="A59" s="18" t="s">
        <v>38</v>
      </c>
      <c s="23" t="s">
        <v>141</v>
      </c>
      <c s="23" t="s">
        <v>441</v>
      </c>
      <c s="18" t="s">
        <v>40</v>
      </c>
      <c s="24" t="s">
        <v>442</v>
      </c>
      <c s="25" t="s">
        <v>243</v>
      </c>
      <c s="26">
        <v>31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40</v>
      </c>
    </row>
    <row r="61" spans="1:5" ht="12.75">
      <c r="A61" s="30" t="s">
        <v>45</v>
      </c>
      <c r="E61" s="31" t="s">
        <v>443</v>
      </c>
    </row>
    <row r="62" spans="1:5" ht="25.5">
      <c r="A62" t="s">
        <v>46</v>
      </c>
      <c r="E62" s="29" t="s">
        <v>262</v>
      </c>
    </row>
    <row r="63" spans="1:16" ht="12.75">
      <c r="A63" s="18" t="s">
        <v>38</v>
      </c>
      <c s="23" t="s">
        <v>72</v>
      </c>
      <c s="23" t="s">
        <v>444</v>
      </c>
      <c s="18" t="s">
        <v>40</v>
      </c>
      <c s="24" t="s">
        <v>445</v>
      </c>
      <c s="25" t="s">
        <v>425</v>
      </c>
      <c s="26">
        <v>1400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40</v>
      </c>
    </row>
    <row r="65" spans="1:5" ht="38.25">
      <c r="A65" s="30" t="s">
        <v>45</v>
      </c>
      <c r="E65" s="31" t="s">
        <v>446</v>
      </c>
    </row>
    <row r="66" spans="1:5" ht="25.5">
      <c r="A66" t="s">
        <v>46</v>
      </c>
      <c r="E66" s="29" t="s">
        <v>447</v>
      </c>
    </row>
    <row r="67" spans="1:16" ht="12.75">
      <c r="A67" s="18" t="s">
        <v>38</v>
      </c>
      <c s="23" t="s">
        <v>75</v>
      </c>
      <c s="23" t="s">
        <v>448</v>
      </c>
      <c s="18" t="s">
        <v>40</v>
      </c>
      <c s="24" t="s">
        <v>449</v>
      </c>
      <c s="25" t="s">
        <v>243</v>
      </c>
      <c s="26">
        <v>2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418</v>
      </c>
    </row>
    <row r="69" spans="1:5" ht="12.75">
      <c r="A69" s="30" t="s">
        <v>45</v>
      </c>
      <c r="E69" s="31" t="s">
        <v>450</v>
      </c>
    </row>
    <row r="70" spans="1:5" ht="76.5">
      <c r="A70" t="s">
        <v>46</v>
      </c>
      <c r="E70" s="29" t="s">
        <v>451</v>
      </c>
    </row>
    <row r="71" spans="1:16" ht="12.75">
      <c r="A71" s="18" t="s">
        <v>38</v>
      </c>
      <c s="23" t="s">
        <v>158</v>
      </c>
      <c s="23" t="s">
        <v>452</v>
      </c>
      <c s="18" t="s">
        <v>40</v>
      </c>
      <c s="24" t="s">
        <v>453</v>
      </c>
      <c s="25" t="s">
        <v>243</v>
      </c>
      <c s="26">
        <v>2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40</v>
      </c>
    </row>
    <row r="73" spans="1:5" ht="12.75">
      <c r="A73" s="30" t="s">
        <v>45</v>
      </c>
      <c r="E73" s="31" t="s">
        <v>450</v>
      </c>
    </row>
    <row r="74" spans="1:5" ht="25.5">
      <c r="A74" t="s">
        <v>46</v>
      </c>
      <c r="E74" s="29" t="s">
        <v>454</v>
      </c>
    </row>
    <row r="75" spans="1:16" ht="12.75">
      <c r="A75" s="18" t="s">
        <v>38</v>
      </c>
      <c s="23" t="s">
        <v>164</v>
      </c>
      <c s="23" t="s">
        <v>455</v>
      </c>
      <c s="18" t="s">
        <v>40</v>
      </c>
      <c s="24" t="s">
        <v>456</v>
      </c>
      <c s="25" t="s">
        <v>425</v>
      </c>
      <c s="26">
        <v>120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40</v>
      </c>
    </row>
    <row r="77" spans="1:5" ht="12.75">
      <c r="A77" s="30" t="s">
        <v>45</v>
      </c>
      <c r="E77" s="31" t="s">
        <v>457</v>
      </c>
    </row>
    <row r="78" spans="1:5" ht="25.5">
      <c r="A78" t="s">
        <v>46</v>
      </c>
      <c r="E78" s="29" t="s">
        <v>458</v>
      </c>
    </row>
    <row r="79" spans="1:16" ht="12.75">
      <c r="A79" s="18" t="s">
        <v>38</v>
      </c>
      <c s="23" t="s">
        <v>78</v>
      </c>
      <c s="23" t="s">
        <v>459</v>
      </c>
      <c s="18" t="s">
        <v>40</v>
      </c>
      <c s="24" t="s">
        <v>460</v>
      </c>
      <c s="25" t="s">
        <v>243</v>
      </c>
      <c s="26">
        <v>1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418</v>
      </c>
    </row>
    <row r="81" spans="1:5" ht="12.75">
      <c r="A81" s="30" t="s">
        <v>45</v>
      </c>
      <c r="E81" s="31" t="s">
        <v>461</v>
      </c>
    </row>
    <row r="82" spans="1:5" ht="76.5">
      <c r="A82" t="s">
        <v>46</v>
      </c>
      <c r="E82" s="29" t="s">
        <v>451</v>
      </c>
    </row>
    <row r="83" spans="1:16" ht="12.75">
      <c r="A83" s="18" t="s">
        <v>38</v>
      </c>
      <c s="23" t="s">
        <v>172</v>
      </c>
      <c s="23" t="s">
        <v>462</v>
      </c>
      <c s="18" t="s">
        <v>40</v>
      </c>
      <c s="24" t="s">
        <v>463</v>
      </c>
      <c s="25" t="s">
        <v>243</v>
      </c>
      <c s="26">
        <v>1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40</v>
      </c>
    </row>
    <row r="85" spans="1:5" ht="12.75">
      <c r="A85" s="30" t="s">
        <v>45</v>
      </c>
      <c r="E85" s="31" t="s">
        <v>461</v>
      </c>
    </row>
    <row r="86" spans="1:5" ht="25.5">
      <c r="A86" t="s">
        <v>46</v>
      </c>
      <c r="E86" s="29" t="s">
        <v>454</v>
      </c>
    </row>
    <row r="87" spans="1:16" ht="12.75">
      <c r="A87" s="18" t="s">
        <v>38</v>
      </c>
      <c s="23" t="s">
        <v>176</v>
      </c>
      <c s="23" t="s">
        <v>464</v>
      </c>
      <c s="18" t="s">
        <v>40</v>
      </c>
      <c s="24" t="s">
        <v>465</v>
      </c>
      <c s="25" t="s">
        <v>425</v>
      </c>
      <c s="26">
        <v>60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40</v>
      </c>
    </row>
    <row r="89" spans="1:5" ht="12.75">
      <c r="A89" s="30" t="s">
        <v>45</v>
      </c>
      <c r="E89" s="31" t="s">
        <v>466</v>
      </c>
    </row>
    <row r="90" spans="1:5" ht="25.5">
      <c r="A90" t="s">
        <v>46</v>
      </c>
      <c r="E90" s="29" t="s">
        <v>458</v>
      </c>
    </row>
    <row r="91" spans="1:16" ht="12.75">
      <c r="A91" s="18" t="s">
        <v>38</v>
      </c>
      <c s="23" t="s">
        <v>181</v>
      </c>
      <c s="23" t="s">
        <v>467</v>
      </c>
      <c s="18" t="s">
        <v>40</v>
      </c>
      <c s="24" t="s">
        <v>468</v>
      </c>
      <c s="25" t="s">
        <v>243</v>
      </c>
      <c s="26">
        <v>4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418</v>
      </c>
    </row>
    <row r="93" spans="1:5" ht="38.25">
      <c r="A93" s="30" t="s">
        <v>45</v>
      </c>
      <c r="E93" s="31" t="s">
        <v>469</v>
      </c>
    </row>
    <row r="94" spans="1:5" ht="63.75">
      <c r="A94" t="s">
        <v>46</v>
      </c>
      <c r="E94" s="29" t="s">
        <v>470</v>
      </c>
    </row>
    <row r="95" spans="1:16" ht="12.75">
      <c r="A95" s="18" t="s">
        <v>38</v>
      </c>
      <c s="23" t="s">
        <v>187</v>
      </c>
      <c s="23" t="s">
        <v>471</v>
      </c>
      <c s="18" t="s">
        <v>40</v>
      </c>
      <c s="24" t="s">
        <v>472</v>
      </c>
      <c s="25" t="s">
        <v>243</v>
      </c>
      <c s="26">
        <v>4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2.75">
      <c r="A96" s="28" t="s">
        <v>43</v>
      </c>
      <c r="E96" s="29" t="s">
        <v>40</v>
      </c>
    </row>
    <row r="97" spans="1:5" ht="12.75">
      <c r="A97" s="30" t="s">
        <v>45</v>
      </c>
      <c r="E97" s="31" t="s">
        <v>433</v>
      </c>
    </row>
    <row r="98" spans="1:5" ht="25.5">
      <c r="A98" t="s">
        <v>46</v>
      </c>
      <c r="E98" s="29" t="s">
        <v>454</v>
      </c>
    </row>
    <row r="99" spans="1:16" ht="12.75">
      <c r="A99" s="18" t="s">
        <v>38</v>
      </c>
      <c s="23" t="s">
        <v>192</v>
      </c>
      <c s="23" t="s">
        <v>473</v>
      </c>
      <c s="18" t="s">
        <v>40</v>
      </c>
      <c s="24" t="s">
        <v>474</v>
      </c>
      <c s="25" t="s">
        <v>425</v>
      </c>
      <c s="26">
        <v>148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12.75">
      <c r="A100" s="28" t="s">
        <v>43</v>
      </c>
      <c r="E100" s="29" t="s">
        <v>40</v>
      </c>
    </row>
    <row r="101" spans="1:5" ht="38.25">
      <c r="A101" s="30" t="s">
        <v>45</v>
      </c>
      <c r="E101" s="31" t="s">
        <v>475</v>
      </c>
    </row>
    <row r="102" spans="1:5" ht="25.5">
      <c r="A102" t="s">
        <v>46</v>
      </c>
      <c r="E102" s="29" t="s">
        <v>458</v>
      </c>
    </row>
    <row r="103" spans="1:16" ht="12.75">
      <c r="A103" s="18" t="s">
        <v>38</v>
      </c>
      <c s="23" t="s">
        <v>197</v>
      </c>
      <c s="23" t="s">
        <v>476</v>
      </c>
      <c s="18" t="s">
        <v>40</v>
      </c>
      <c s="24" t="s">
        <v>477</v>
      </c>
      <c s="25" t="s">
        <v>243</v>
      </c>
      <c s="26">
        <v>6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418</v>
      </c>
    </row>
    <row r="105" spans="1:5" ht="12.75">
      <c r="A105" s="30" t="s">
        <v>45</v>
      </c>
      <c r="E105" s="31" t="s">
        <v>478</v>
      </c>
    </row>
    <row r="106" spans="1:5" ht="63.75">
      <c r="A106" t="s">
        <v>46</v>
      </c>
      <c r="E106" s="29" t="s">
        <v>470</v>
      </c>
    </row>
    <row r="107" spans="1:16" ht="12.75">
      <c r="A107" s="18" t="s">
        <v>38</v>
      </c>
      <c s="23" t="s">
        <v>201</v>
      </c>
      <c s="23" t="s">
        <v>479</v>
      </c>
      <c s="18" t="s">
        <v>40</v>
      </c>
      <c s="24" t="s">
        <v>480</v>
      </c>
      <c s="25" t="s">
        <v>243</v>
      </c>
      <c s="26">
        <v>6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40</v>
      </c>
    </row>
    <row r="109" spans="1:5" ht="12.75">
      <c r="A109" s="30" t="s">
        <v>45</v>
      </c>
      <c r="E109" s="31" t="s">
        <v>478</v>
      </c>
    </row>
    <row r="110" spans="1:5" ht="25.5">
      <c r="A110" t="s">
        <v>46</v>
      </c>
      <c r="E110" s="29" t="s">
        <v>454</v>
      </c>
    </row>
    <row r="111" spans="1:16" ht="12.75">
      <c r="A111" s="18" t="s">
        <v>38</v>
      </c>
      <c s="23" t="s">
        <v>206</v>
      </c>
      <c s="23" t="s">
        <v>481</v>
      </c>
      <c s="18" t="s">
        <v>40</v>
      </c>
      <c s="24" t="s">
        <v>482</v>
      </c>
      <c s="25" t="s">
        <v>425</v>
      </c>
      <c s="26">
        <v>360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12.75">
      <c r="A112" s="28" t="s">
        <v>43</v>
      </c>
      <c r="E112" s="29" t="s">
        <v>40</v>
      </c>
    </row>
    <row r="113" spans="1:5" ht="12.75">
      <c r="A113" s="30" t="s">
        <v>45</v>
      </c>
      <c r="E113" s="31" t="s">
        <v>483</v>
      </c>
    </row>
    <row r="114" spans="1:5" ht="25.5">
      <c r="A114" t="s">
        <v>46</v>
      </c>
      <c r="E114" s="29" t="s">
        <v>458</v>
      </c>
    </row>
    <row r="115" spans="1:16" ht="25.5">
      <c r="A115" s="18" t="s">
        <v>38</v>
      </c>
      <c s="23" t="s">
        <v>213</v>
      </c>
      <c s="23" t="s">
        <v>484</v>
      </c>
      <c s="18" t="s">
        <v>40</v>
      </c>
      <c s="24" t="s">
        <v>485</v>
      </c>
      <c s="25" t="s">
        <v>243</v>
      </c>
      <c s="26">
        <v>37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418</v>
      </c>
    </row>
    <row r="117" spans="1:5" ht="51">
      <c r="A117" s="30" t="s">
        <v>45</v>
      </c>
      <c r="E117" s="31" t="s">
        <v>486</v>
      </c>
    </row>
    <row r="118" spans="1:5" ht="63.75">
      <c r="A118" t="s">
        <v>46</v>
      </c>
      <c r="E118" s="29" t="s">
        <v>470</v>
      </c>
    </row>
    <row r="119" spans="1:16" ht="12.75">
      <c r="A119" s="18" t="s">
        <v>38</v>
      </c>
      <c s="23" t="s">
        <v>219</v>
      </c>
      <c s="23" t="s">
        <v>487</v>
      </c>
      <c s="18" t="s">
        <v>40</v>
      </c>
      <c s="24" t="s">
        <v>488</v>
      </c>
      <c s="25" t="s">
        <v>243</v>
      </c>
      <c s="26">
        <v>31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12.75">
      <c r="A120" s="28" t="s">
        <v>43</v>
      </c>
      <c r="E120" s="29" t="s">
        <v>40</v>
      </c>
    </row>
    <row r="121" spans="1:5" ht="12.75">
      <c r="A121" s="30" t="s">
        <v>45</v>
      </c>
      <c r="E121" s="31" t="s">
        <v>443</v>
      </c>
    </row>
    <row r="122" spans="1:5" ht="25.5">
      <c r="A122" t="s">
        <v>46</v>
      </c>
      <c r="E122" s="29" t="s">
        <v>454</v>
      </c>
    </row>
    <row r="123" spans="1:16" ht="12.75">
      <c r="A123" s="18" t="s">
        <v>38</v>
      </c>
      <c s="23" t="s">
        <v>224</v>
      </c>
      <c s="23" t="s">
        <v>489</v>
      </c>
      <c s="18" t="s">
        <v>40</v>
      </c>
      <c s="24" t="s">
        <v>490</v>
      </c>
      <c s="25" t="s">
        <v>425</v>
      </c>
      <c s="26">
        <v>1400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12.75">
      <c r="A124" s="28" t="s">
        <v>43</v>
      </c>
      <c r="E124" s="29" t="s">
        <v>40</v>
      </c>
    </row>
    <row r="125" spans="1:5" ht="38.25">
      <c r="A125" s="30" t="s">
        <v>45</v>
      </c>
      <c r="E125" s="31" t="s">
        <v>446</v>
      </c>
    </row>
    <row r="126" spans="1:5" ht="25.5">
      <c r="A126" t="s">
        <v>46</v>
      </c>
      <c r="E126" s="29" t="s">
        <v>458</v>
      </c>
    </row>
    <row r="127" spans="1:16" ht="12.75">
      <c r="A127" s="18" t="s">
        <v>38</v>
      </c>
      <c s="23" t="s">
        <v>229</v>
      </c>
      <c s="23" t="s">
        <v>303</v>
      </c>
      <c s="18" t="s">
        <v>40</v>
      </c>
      <c s="24" t="s">
        <v>304</v>
      </c>
      <c s="25" t="s">
        <v>103</v>
      </c>
      <c s="26">
        <v>2500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12.75">
      <c r="A128" s="28" t="s">
        <v>43</v>
      </c>
      <c r="E128" s="29" t="s">
        <v>491</v>
      </c>
    </row>
    <row r="129" spans="1:5" ht="12.75">
      <c r="A129" s="30" t="s">
        <v>45</v>
      </c>
      <c r="E129" s="31" t="s">
        <v>492</v>
      </c>
    </row>
    <row r="130" spans="1:5" ht="25.5">
      <c r="A130" t="s">
        <v>46</v>
      </c>
      <c r="E130" s="29" t="s">
        <v>307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